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760" tabRatio="215" activeTab="0"/>
  </bookViews>
  <sheets>
    <sheet name="Indice" sheetId="1" r:id="rId1"/>
    <sheet name="C1" sheetId="2" r:id="rId2"/>
    <sheet name="C2" sheetId="3" r:id="rId3"/>
    <sheet name="C3" sheetId="4" r:id="rId4"/>
    <sheet name="C4" sheetId="5" r:id="rId5"/>
    <sheet name="C5" sheetId="6" r:id="rId6"/>
    <sheet name="C6" sheetId="7" r:id="rId7"/>
  </sheets>
  <definedNames>
    <definedName name="_xlnm.Print_Area" localSheetId="6">'C6'!$A$1:$L$60</definedName>
  </definedNames>
  <calcPr fullCalcOnLoad="1"/>
</workbook>
</file>

<file path=xl/sharedStrings.xml><?xml version="1.0" encoding="utf-8"?>
<sst xmlns="http://schemas.openxmlformats.org/spreadsheetml/2006/main" count="369" uniqueCount="176">
  <si>
    <t>Avena</t>
  </si>
  <si>
    <t>Arroz</t>
  </si>
  <si>
    <t>Lenteja</t>
  </si>
  <si>
    <t>Garbanzo</t>
  </si>
  <si>
    <t>Papa</t>
  </si>
  <si>
    <t>Raps</t>
  </si>
  <si>
    <t>Metropolitana</t>
  </si>
  <si>
    <t>(Hectáreas)</t>
  </si>
  <si>
    <t>Cultivo</t>
  </si>
  <si>
    <t>Total</t>
  </si>
  <si>
    <t>Resto</t>
  </si>
  <si>
    <t>IV</t>
  </si>
  <si>
    <t>V</t>
  </si>
  <si>
    <t>VI</t>
  </si>
  <si>
    <t>VII</t>
  </si>
  <si>
    <t>VIII</t>
  </si>
  <si>
    <t>IX</t>
  </si>
  <si>
    <t>XIV</t>
  </si>
  <si>
    <t>X</t>
  </si>
  <si>
    <t>Cereales</t>
  </si>
  <si>
    <t>Trigo</t>
  </si>
  <si>
    <t>Chacras</t>
  </si>
  <si>
    <t>Poroto</t>
  </si>
  <si>
    <t>Industriales</t>
  </si>
  <si>
    <t>Lupino</t>
  </si>
  <si>
    <t>Año Agrícola</t>
  </si>
  <si>
    <t xml:space="preserve">Variación </t>
  </si>
  <si>
    <t>anual</t>
  </si>
  <si>
    <t>(%)</t>
  </si>
  <si>
    <t xml:space="preserve">Raps  </t>
  </si>
  <si>
    <t xml:space="preserve">Total  </t>
  </si>
  <si>
    <t>Otras Chacras</t>
  </si>
  <si>
    <t>Otros cereales</t>
  </si>
  <si>
    <t>Regiones</t>
  </si>
  <si>
    <t xml:space="preserve">2011/2012   </t>
  </si>
  <si>
    <t xml:space="preserve"> </t>
  </si>
  <si>
    <t xml:space="preserve">2012/2013   </t>
  </si>
  <si>
    <t>XIV de Los Ríos</t>
  </si>
  <si>
    <t>VII del Maule</t>
  </si>
  <si>
    <t>V de Valparaíso</t>
  </si>
  <si>
    <t>IV de Coquimbo</t>
  </si>
  <si>
    <t>Total País</t>
  </si>
  <si>
    <t>Forrajera</t>
  </si>
  <si>
    <t xml:space="preserve">Total </t>
  </si>
  <si>
    <t>Candeal</t>
  </si>
  <si>
    <t>Otros
cereales</t>
  </si>
  <si>
    <t>Triticale</t>
  </si>
  <si>
    <t>Centeno</t>
  </si>
  <si>
    <t xml:space="preserve">Cebada </t>
  </si>
  <si>
    <t xml:space="preserve">Trigo </t>
  </si>
  <si>
    <t>Superficie Sembrada con Cereales (grano seco)  (ha)</t>
  </si>
  <si>
    <t>REGIÓN</t>
  </si>
  <si>
    <t>Consumo interno</t>
  </si>
  <si>
    <t>De exportación</t>
  </si>
  <si>
    <t>Arveja</t>
  </si>
  <si>
    <t>Superficie Sembrada con Leguminosas y Tubérculos (ha)</t>
  </si>
  <si>
    <t>Otros</t>
  </si>
  <si>
    <t>Dulce</t>
  </si>
  <si>
    <t>Amargo</t>
  </si>
  <si>
    <t>Australiana</t>
  </si>
  <si>
    <t>Industrial</t>
  </si>
  <si>
    <t>Superficie Sembrada con Cultivos Industriales (ha)</t>
  </si>
  <si>
    <t>Maíz</t>
  </si>
  <si>
    <t>Consumo</t>
  </si>
  <si>
    <r>
      <t>Remolacha</t>
    </r>
    <r>
      <rPr>
        <vertAlign val="superscript"/>
        <sz val="12"/>
        <color indexed="8"/>
        <rFont val="Myriad Pro"/>
        <family val="2"/>
      </rPr>
      <t xml:space="preserve"> </t>
    </r>
  </si>
  <si>
    <t>Tabaco</t>
  </si>
  <si>
    <t>Notas a considerar:</t>
  </si>
  <si>
    <t>ESTIMACIÓN C. V. TOTAL CULTIVOS ANUALES</t>
  </si>
  <si>
    <t xml:space="preserve">IV de Coquimbo                                    </t>
  </si>
  <si>
    <t xml:space="preserve">V de Valparaíso                                   </t>
  </si>
  <si>
    <t xml:space="preserve">VI de O'Higgins                                   </t>
  </si>
  <si>
    <t xml:space="preserve">VII del Maule                                     </t>
  </si>
  <si>
    <t xml:space="preserve">IX de La Araucanía                                </t>
  </si>
  <si>
    <t xml:space="preserve">XIV de Los Ríos                                   </t>
  </si>
  <si>
    <t xml:space="preserve">X de Los Lagos                                    </t>
  </si>
  <si>
    <t>ESTIMACIÓN C.V CEREALES</t>
  </si>
  <si>
    <t>Región</t>
  </si>
  <si>
    <t>Trigo Blanco</t>
  </si>
  <si>
    <t>Trigo Candeal</t>
  </si>
  <si>
    <t>Cebada Forrajera</t>
  </si>
  <si>
    <t xml:space="preserve">Avena </t>
  </si>
  <si>
    <t xml:space="preserve">Centeno </t>
  </si>
  <si>
    <t>Maíz para Consumo</t>
  </si>
  <si>
    <t xml:space="preserve">Arroz </t>
  </si>
  <si>
    <t xml:space="preserve">Triticale </t>
  </si>
  <si>
    <t xml:space="preserve">  </t>
  </si>
  <si>
    <t>Poroto de Exportación</t>
  </si>
  <si>
    <t>Poroto de Consumo Interno</t>
  </si>
  <si>
    <t>ESTIMACIÓN C.V. CULTIVOS INDUSTRIALES</t>
  </si>
  <si>
    <t>Maravilla</t>
  </si>
  <si>
    <t>Lupino Australiano</t>
  </si>
  <si>
    <t>Lupino Amargo</t>
  </si>
  <si>
    <t>Lupino Dulce</t>
  </si>
  <si>
    <t>Otros Industriales</t>
  </si>
  <si>
    <t>Total Lupino</t>
  </si>
  <si>
    <t>ENCUESTA DE SUPERFICIE SEMBRADA DE CULTIVOS ANUALES</t>
  </si>
  <si>
    <t>CUADRO 3: CEREALES (GRANO SECO) ESTIMACIÓN DE SUPERFICIE SEMBRADA, SEGÚN REGIÓN.  TEMPORADA 2012/2013</t>
  </si>
  <si>
    <t>CUADRO 4: LEGUMINOSAS Y TUBÉRCULOS ESTIMACIONES DE SUPERFICIE SEMBRADA, SEGÚN REGIÓN.  TEMPORADA 2012/2013</t>
  </si>
  <si>
    <t>CUADRO 5: CULTIVOS INDUSTRIALES ESTIMACIONES DE SUPERFICIE SEMBRADA, SEGÚN REGIÓN.  TEMPORADA  2012/2013</t>
  </si>
  <si>
    <t>CUADRO 2: ESTIMACIÓN DE SUPERFICIE SEMBRADA A NIVEL REGIONAL 
AÑO AGRÍCOLA 2012/2013
(HECTÁREAS)</t>
  </si>
  <si>
    <t>Maíz Consumo</t>
  </si>
  <si>
    <t>CUADRO 6: COEFICIENTES DE VARIACIÓN (CV) DE LAS ESTIMACIONES DE SUPERFICIE CULTIVOS ANUALES TEMPORADA 2012/2013</t>
  </si>
  <si>
    <t xml:space="preserve"> Total Porotos</t>
  </si>
  <si>
    <t xml:space="preserve">CUADRO 1: </t>
  </si>
  <si>
    <t>ESTIMACIÓN DE SUPERFICIE SEMBRADA A NIVEL REGIONAL  AÑO AGRÍCOLA 2012/2013 (HECTÁREAS)</t>
  </si>
  <si>
    <t xml:space="preserve">CUADRO 2: </t>
  </si>
  <si>
    <t>CEREALES (GRANO SECO) ESTIMACIÓN DE SUPERFICIE SEMBRADA, SEGÚN REGIÓN.  TEMPORADA 2012/2013</t>
  </si>
  <si>
    <t xml:space="preserve">CUADRO 3: </t>
  </si>
  <si>
    <t>LEGUMINOSAS Y TUBÉRCULOS ESTIMACIONES DE SUPERFICIE SEMBRADA, SEGÚN REGIÓN.  TEMPORADA 2012/2013</t>
  </si>
  <si>
    <t xml:space="preserve">CUADRO 4: </t>
  </si>
  <si>
    <t>CULTIVOS INDUSTRIALES ESTIMACIONES DE SUPERFICIE SEMBRADA, SEGÚN REGIÓN.  TEMPORADA  2012/2013</t>
  </si>
  <si>
    <t xml:space="preserve">CUADRO 5: </t>
  </si>
  <si>
    <t>COEFICIENTES DE VARIACIÓN DE LAS ESTIMACIONES DE SUPERFICIE CULTIVOS ANUALES TEMPORADA 2012/2013</t>
  </si>
  <si>
    <t xml:space="preserve">CUADRO 6: </t>
  </si>
  <si>
    <t>CULTIVOS ANUALES ESTIMACIÓN DE SUPERFICIE SEMBRADA A NIVEL NACIONAL AÑO AGRÍCOLA  2011/2012 y 2012/2013</t>
  </si>
  <si>
    <t>FUENTE : INE</t>
  </si>
  <si>
    <t xml:space="preserve">La cobertura regional corresponde desde Coquimbo a Los Lagos </t>
  </si>
  <si>
    <t>- No registró movimiento</t>
  </si>
  <si>
    <t>VI de O'Higgins</t>
  </si>
  <si>
    <t>IX de La Araucanía</t>
  </si>
  <si>
    <t>X de Los Lagos</t>
  </si>
  <si>
    <t>El período de levantamiento fue entre el 16 de octubre y el 14 de diciembre de 2012 siendo el período de referencia el año agrícola  2012-2013</t>
  </si>
  <si>
    <t xml:space="preserve">Metropolitana        </t>
  </si>
  <si>
    <t xml:space="preserve">VIII del BioBío                                  </t>
  </si>
  <si>
    <t>ESTIMACIÓN C.V LEGUMINOSAS Y TUBÉCULOS</t>
  </si>
  <si>
    <t>Coeficientes de variación altos indican pérdida de precisión en la estimación. Para mayor detalle ver metodología en www.ine.cl</t>
  </si>
  <si>
    <r>
      <t>Cebada</t>
    </r>
    <r>
      <rPr>
        <vertAlign val="superscript"/>
        <sz val="12"/>
        <rFont val="Myriad Pro"/>
        <family val="0"/>
      </rPr>
      <t>/1</t>
    </r>
  </si>
  <si>
    <r>
      <t>Maíz Semilla</t>
    </r>
    <r>
      <rPr>
        <vertAlign val="superscript"/>
        <sz val="12"/>
        <color indexed="8"/>
        <rFont val="Myriad Pro"/>
        <family val="0"/>
      </rPr>
      <t>/2</t>
    </r>
  </si>
  <si>
    <r>
      <t>Otros cereales</t>
    </r>
    <r>
      <rPr>
        <vertAlign val="superscript"/>
        <sz val="12"/>
        <rFont val="Myriad Pro"/>
        <family val="0"/>
      </rPr>
      <t>/3</t>
    </r>
  </si>
  <si>
    <r>
      <t>Otras chacras</t>
    </r>
    <r>
      <rPr>
        <vertAlign val="superscript"/>
        <sz val="12"/>
        <rFont val="Myriad Pro"/>
        <family val="0"/>
      </rPr>
      <t>/4</t>
    </r>
  </si>
  <si>
    <r>
      <t>Maravilla</t>
    </r>
    <r>
      <rPr>
        <vertAlign val="superscript"/>
        <sz val="12"/>
        <rFont val="Myriad Pro"/>
        <family val="0"/>
      </rPr>
      <t>/5</t>
    </r>
  </si>
  <si>
    <r>
      <t>Remolacha</t>
    </r>
    <r>
      <rPr>
        <vertAlign val="superscript"/>
        <sz val="12"/>
        <rFont val="Myriad Pro"/>
        <family val="0"/>
      </rPr>
      <t>/6</t>
    </r>
    <r>
      <rPr>
        <sz val="12"/>
        <rFont val="Myriad Pro"/>
        <family val="2"/>
      </rPr>
      <t xml:space="preserve">  </t>
    </r>
  </si>
  <si>
    <r>
      <t>Tabaco</t>
    </r>
    <r>
      <rPr>
        <vertAlign val="superscript"/>
        <sz val="12"/>
        <rFont val="Myriad Pro"/>
        <family val="2"/>
      </rPr>
      <t>/6</t>
    </r>
  </si>
  <si>
    <r>
      <t>Otros industriales</t>
    </r>
    <r>
      <rPr>
        <vertAlign val="superscript"/>
        <sz val="12"/>
        <rFont val="Myriad Pro"/>
        <family val="0"/>
      </rPr>
      <t>/7</t>
    </r>
  </si>
  <si>
    <t>1 Cebada cervecera cifras proporcionadas por la industria</t>
  </si>
  <si>
    <t>5 Incluye semilleros</t>
  </si>
  <si>
    <t>6 Cifra industria</t>
  </si>
  <si>
    <t>7 En otros industriales, incluye a tomate y achicoria industrial cuyas cifras son entregadas por industrias</t>
  </si>
  <si>
    <t>2 Odepa a partir de datos entregados por la División Semillas del SAG.</t>
  </si>
  <si>
    <t xml:space="preserve">4 Otras chacras incluye arveja, chicharos </t>
  </si>
  <si>
    <t>CULTIVOS ANUALES
CUADRO 1: ESTIMACIÓN DE SUPERFICIE SEMBRADA A NIVEL NACIONAL
AÑO AGRÍCOLA  2011/2012 Y 2012/2013</t>
  </si>
  <si>
    <t>El marco muestral  se obtiene a partir del VII Censo Nacional Agropecuario y Forestal 2007</t>
  </si>
  <si>
    <t>Los años agrícolas incluyen el resto país delVII Censo Nacional Agropecuario y Forestal 2007 en todas las especies</t>
  </si>
  <si>
    <r>
      <t>Cebada</t>
    </r>
    <r>
      <rPr>
        <vertAlign val="superscript"/>
        <sz val="12"/>
        <color indexed="8"/>
        <rFont val="Myriad Pro"/>
        <family val="2"/>
      </rPr>
      <t xml:space="preserve"> </t>
    </r>
    <r>
      <rPr>
        <vertAlign val="superscript"/>
        <sz val="12"/>
        <color indexed="8"/>
        <rFont val="Myriad Pro"/>
        <family val="0"/>
      </rPr>
      <t>/2</t>
    </r>
  </si>
  <si>
    <r>
      <t>Maíz Semilla</t>
    </r>
    <r>
      <rPr>
        <vertAlign val="superscript"/>
        <sz val="12"/>
        <color indexed="8"/>
        <rFont val="Myriad Pro"/>
        <family val="0"/>
      </rPr>
      <t>/3</t>
    </r>
  </si>
  <si>
    <r>
      <rPr>
        <b/>
        <sz val="12"/>
        <color indexed="8"/>
        <rFont val="Myriad Pro"/>
        <family val="0"/>
      </rPr>
      <t>Industriales</t>
    </r>
    <r>
      <rPr>
        <b/>
        <vertAlign val="superscript"/>
        <sz val="12"/>
        <color indexed="8"/>
        <rFont val="Myriad Pro"/>
        <family val="2"/>
      </rPr>
      <t xml:space="preserve"> </t>
    </r>
    <r>
      <rPr>
        <b/>
        <vertAlign val="superscript"/>
        <sz val="12"/>
        <color indexed="8"/>
        <rFont val="Myriad Pro"/>
        <family val="0"/>
      </rPr>
      <t>/4</t>
    </r>
  </si>
  <si>
    <r>
      <t>Maravilla</t>
    </r>
    <r>
      <rPr>
        <vertAlign val="superscript"/>
        <sz val="12"/>
        <color indexed="8"/>
        <rFont val="Myriad Pro"/>
        <family val="0"/>
      </rPr>
      <t>/5</t>
    </r>
  </si>
  <si>
    <r>
      <t>Otros industriales</t>
    </r>
    <r>
      <rPr>
        <vertAlign val="superscript"/>
        <sz val="12"/>
        <color indexed="8"/>
        <rFont val="Myriad Pro"/>
        <family val="0"/>
      </rPr>
      <t>/6</t>
    </r>
  </si>
  <si>
    <r>
      <t xml:space="preserve">país </t>
    </r>
    <r>
      <rPr>
        <b/>
        <vertAlign val="superscript"/>
        <sz val="12"/>
        <color indexed="8"/>
        <rFont val="Myriad Pro"/>
        <family val="0"/>
      </rPr>
      <t>/1</t>
    </r>
  </si>
  <si>
    <t>1  Resto país corresponde a cifras del VII Censo Agropecuario (2006/2007)</t>
  </si>
  <si>
    <t>2 Cebada cervecera cifras proporcionadas por la industria</t>
  </si>
  <si>
    <t>4 Cifras proporcionadas por la industria excepto maravilla, raps y lupino</t>
  </si>
  <si>
    <r>
      <t xml:space="preserve">Blanco </t>
    </r>
    <r>
      <rPr>
        <b/>
        <vertAlign val="superscript"/>
        <sz val="10"/>
        <color indexed="8"/>
        <rFont val="Myriad Pro"/>
        <family val="0"/>
      </rPr>
      <t>/1</t>
    </r>
  </si>
  <si>
    <r>
      <t xml:space="preserve">Cervecera </t>
    </r>
    <r>
      <rPr>
        <b/>
        <vertAlign val="superscript"/>
        <sz val="10"/>
        <color indexed="8"/>
        <rFont val="Myriad Pro"/>
        <family val="0"/>
      </rPr>
      <t>/2</t>
    </r>
  </si>
  <si>
    <r>
      <t xml:space="preserve">Semillero </t>
    </r>
    <r>
      <rPr>
        <b/>
        <vertAlign val="superscript"/>
        <sz val="10"/>
        <rFont val="Myriad Pro"/>
        <family val="0"/>
      </rPr>
      <t>/3</t>
    </r>
  </si>
  <si>
    <t>VIII del Biobío</t>
  </si>
  <si>
    <r>
      <t>Resto país</t>
    </r>
    <r>
      <rPr>
        <vertAlign val="superscript"/>
        <sz val="12"/>
        <rFont val="Myriad Pro"/>
        <family val="0"/>
      </rPr>
      <t xml:space="preserve"> /4</t>
    </r>
  </si>
  <si>
    <t>1 Trigo blanco corresponde a variedades de trigo harinero</t>
  </si>
  <si>
    <t>2 Cifra industria</t>
  </si>
  <si>
    <t>1  Resto país corresponde a cifras del VII Censo Nacional Agropecuario y Forestal (2006/2007)</t>
  </si>
  <si>
    <t>4  Resto país corresponde a cifras del VII Censo Nacional Agropecuario y Forestal (2006/2007)</t>
  </si>
  <si>
    <r>
      <t xml:space="preserve">Resto país </t>
    </r>
    <r>
      <rPr>
        <vertAlign val="superscript"/>
        <sz val="12"/>
        <rFont val="Myriad Pro"/>
        <family val="0"/>
      </rPr>
      <t>/1</t>
    </r>
  </si>
  <si>
    <r>
      <t>Maravilla</t>
    </r>
    <r>
      <rPr>
        <b/>
        <vertAlign val="superscript"/>
        <sz val="12"/>
        <color indexed="8"/>
        <rFont val="Myriad Pro"/>
        <family val="0"/>
      </rPr>
      <t>/1</t>
    </r>
  </si>
  <si>
    <r>
      <t xml:space="preserve">Remolacha </t>
    </r>
    <r>
      <rPr>
        <b/>
        <vertAlign val="superscript"/>
        <sz val="12"/>
        <color indexed="8"/>
        <rFont val="Myriad Pro"/>
        <family val="0"/>
      </rPr>
      <t>/2</t>
    </r>
  </si>
  <si>
    <r>
      <t>Tomate</t>
    </r>
    <r>
      <rPr>
        <b/>
        <vertAlign val="superscript"/>
        <sz val="12"/>
        <color indexed="8"/>
        <rFont val="Myriad Pro"/>
        <family val="2"/>
      </rPr>
      <t xml:space="preserve">  /2</t>
    </r>
  </si>
  <si>
    <r>
      <t xml:space="preserve">Achicoria </t>
    </r>
    <r>
      <rPr>
        <b/>
        <vertAlign val="superscript"/>
        <sz val="12"/>
        <color indexed="8"/>
        <rFont val="Myriad Pro"/>
        <family val="0"/>
      </rPr>
      <t xml:space="preserve"> /2</t>
    </r>
  </si>
  <si>
    <r>
      <t>Tabaco</t>
    </r>
    <r>
      <rPr>
        <b/>
        <vertAlign val="superscript"/>
        <sz val="12"/>
        <rFont val="Myriad Pro"/>
        <family val="2"/>
      </rPr>
      <t xml:space="preserve"> /2</t>
    </r>
  </si>
  <si>
    <r>
      <t>Resto país</t>
    </r>
    <r>
      <rPr>
        <vertAlign val="superscript"/>
        <sz val="12"/>
        <rFont val="Myriad Pro"/>
        <family val="0"/>
      </rPr>
      <t>/3</t>
    </r>
  </si>
  <si>
    <t>1 Maravilla incluye semilleros</t>
  </si>
  <si>
    <t>2 Cifras proporcionadas por la industria</t>
  </si>
  <si>
    <t>3  Resto país corresponde a cifras del VII Censo Nacional Agropecuario y Forestal (2006/2007)</t>
  </si>
  <si>
    <t xml:space="preserve">VIII del Biobío                                  </t>
  </si>
  <si>
    <t>3 Otros cereales incluye triticale, centeno y otros cereales</t>
  </si>
  <si>
    <t>3 Cifras entregadas por Odepa provenientes de la División Semillas del SAG.</t>
  </si>
  <si>
    <t>6 En otros industriales, incluye a tomate y achicoria industrial cuyas cifras son entregadas por industrias y otros industriales</t>
  </si>
  <si>
    <t>Chícharo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</si>
</sst>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_-* #,##0.0_-;\-* #,##0.0_-;_-* &quot;-&quot;??_-;_-@_-"/>
    <numFmt numFmtId="167" formatCode="#,##0;[Red]#,##0"/>
    <numFmt numFmtId="168" formatCode="#,##0.0"/>
    <numFmt numFmtId="169" formatCode="0.0%"/>
    <numFmt numFmtId="170" formatCode="[$-1010C0A]#,##0.000;\-#,##0.000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10"/>
      <name val="Myriad Pro"/>
      <family val="2"/>
    </font>
    <font>
      <b/>
      <sz val="12"/>
      <name val="Myriad Pro"/>
      <family val="2"/>
    </font>
    <font>
      <sz val="12"/>
      <color indexed="10"/>
      <name val="Myriad Pro"/>
      <family val="2"/>
    </font>
    <font>
      <sz val="12"/>
      <name val="Myriad Pro"/>
      <family val="2"/>
    </font>
    <font>
      <vertAlign val="superscript"/>
      <sz val="12"/>
      <name val="Myriad Pro"/>
      <family val="2"/>
    </font>
    <font>
      <sz val="12"/>
      <color indexed="8"/>
      <name val="Myriad Pro"/>
      <family val="2"/>
    </font>
    <font>
      <sz val="9"/>
      <name val="Myriad Pro"/>
      <family val="2"/>
    </font>
    <font>
      <b/>
      <sz val="12"/>
      <color indexed="8"/>
      <name val="Myriad Pro"/>
      <family val="2"/>
    </font>
    <font>
      <sz val="10"/>
      <color indexed="12"/>
      <name val="Myriad Pro"/>
      <family val="2"/>
    </font>
    <font>
      <b/>
      <sz val="10"/>
      <color indexed="8"/>
      <name val="Myriad Pro"/>
      <family val="2"/>
    </font>
    <font>
      <b/>
      <sz val="10"/>
      <color indexed="12"/>
      <name val="Myriad Pro"/>
      <family val="2"/>
    </font>
    <font>
      <sz val="10"/>
      <color indexed="8"/>
      <name val="Myriad Pro"/>
      <family val="2"/>
    </font>
    <font>
      <b/>
      <sz val="10"/>
      <name val="Myriad Pro"/>
      <family val="2"/>
    </font>
    <font>
      <sz val="12"/>
      <color indexed="12"/>
      <name val="Myriad Pro"/>
      <family val="2"/>
    </font>
    <font>
      <b/>
      <sz val="12"/>
      <color indexed="12"/>
      <name val="Myriad Pro"/>
      <family val="2"/>
    </font>
    <font>
      <b/>
      <vertAlign val="superscript"/>
      <sz val="12"/>
      <color indexed="8"/>
      <name val="Myriad Pro"/>
      <family val="2"/>
    </font>
    <font>
      <vertAlign val="superscript"/>
      <sz val="12"/>
      <color indexed="8"/>
      <name val="Myriad Pro"/>
      <family val="2"/>
    </font>
    <font>
      <b/>
      <vertAlign val="superscript"/>
      <sz val="12"/>
      <name val="Myriad Pro"/>
      <family val="2"/>
    </font>
    <font>
      <sz val="8"/>
      <color indexed="8"/>
      <name val="Myriad Pro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b/>
      <vertAlign val="superscript"/>
      <sz val="10"/>
      <color indexed="8"/>
      <name val="Myriad Pro"/>
      <family val="0"/>
    </font>
    <font>
      <b/>
      <vertAlign val="superscript"/>
      <sz val="10"/>
      <name val="Myriad Pro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8"/>
      <color indexed="18"/>
      <name val="Myriad Pro"/>
      <family val="2"/>
    </font>
    <font>
      <u val="single"/>
      <sz val="12"/>
      <color indexed="12"/>
      <name val="Myriad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yriad Pro"/>
      <family val="2"/>
    </font>
    <font>
      <b/>
      <sz val="28"/>
      <color rgb="FF000080"/>
      <name val="Myriad Pro"/>
      <family val="2"/>
    </font>
    <font>
      <b/>
      <sz val="12"/>
      <color theme="1"/>
      <name val="Myriad Pro"/>
      <family val="2"/>
    </font>
    <font>
      <sz val="12"/>
      <color theme="1"/>
      <name val="Myriad Pro"/>
      <family val="2"/>
    </font>
    <font>
      <u val="single"/>
      <sz val="12"/>
      <color theme="10"/>
      <name val="Myriad Pr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 style="medium">
        <color indexed="8"/>
      </left>
      <right style="medium"/>
      <top style="medium"/>
      <bottom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47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0" xfId="0" applyNumberFormat="1" applyFont="1" applyBorder="1" applyAlignment="1">
      <alignment/>
    </xf>
    <xf numFmtId="164" fontId="3" fillId="0" borderId="1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45" applyNumberFormat="1" applyFont="1" applyBorder="1" applyAlignment="1" applyProtection="1">
      <alignment/>
      <protection/>
    </xf>
    <xf numFmtId="164" fontId="5" fillId="0" borderId="14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/>
    </xf>
    <xf numFmtId="164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3" fontId="6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0" xfId="55" applyNumberFormat="1" applyFont="1" applyFill="1" applyBorder="1" applyAlignment="1">
      <alignment vertical="center" wrapText="1"/>
      <protection/>
    </xf>
    <xf numFmtId="3" fontId="7" fillId="0" borderId="14" xfId="55" applyNumberFormat="1" applyFont="1" applyFill="1" applyBorder="1" applyAlignment="1">
      <alignment vertical="center" wrapText="1"/>
      <protection/>
    </xf>
    <xf numFmtId="166" fontId="5" fillId="0" borderId="0" xfId="47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 vertical="center"/>
    </xf>
    <xf numFmtId="3" fontId="5" fillId="0" borderId="0" xfId="55" applyNumberFormat="1" applyFont="1" applyFill="1" applyBorder="1" applyAlignment="1">
      <alignment horizontal="right" vertical="center" wrapText="1"/>
      <protection/>
    </xf>
    <xf numFmtId="3" fontId="5" fillId="0" borderId="14" xfId="55" applyNumberFormat="1" applyFont="1" applyFill="1" applyBorder="1" applyAlignment="1">
      <alignment horizontal="right" vertical="center" wrapText="1"/>
      <protection/>
    </xf>
    <xf numFmtId="166" fontId="5" fillId="0" borderId="14" xfId="47" applyNumberFormat="1" applyFont="1" applyFill="1" applyBorder="1" applyAlignment="1">
      <alignment/>
    </xf>
    <xf numFmtId="165" fontId="5" fillId="0" borderId="0" xfId="47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wrapText="1"/>
    </xf>
    <xf numFmtId="167" fontId="5" fillId="0" borderId="14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vertical="center"/>
    </xf>
    <xf numFmtId="3" fontId="5" fillId="0" borderId="0" xfId="47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15" xfId="0" applyNumberFormat="1" applyFont="1" applyBorder="1" applyAlignment="1">
      <alignment vertical="center"/>
    </xf>
    <xf numFmtId="166" fontId="5" fillId="0" borderId="10" xfId="47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6" fontId="5" fillId="0" borderId="16" xfId="47" applyNumberFormat="1" applyFont="1" applyFill="1" applyBorder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 wrapText="1"/>
    </xf>
    <xf numFmtId="167" fontId="11" fillId="0" borderId="22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7" fontId="9" fillId="0" borderId="21" xfId="0" applyNumberFormat="1" applyFont="1" applyFill="1" applyBorder="1" applyAlignment="1">
      <alignment horizontal="center" vertical="center" wrapText="1"/>
    </xf>
    <xf numFmtId="167" fontId="9" fillId="0" borderId="13" xfId="0" applyNumberFormat="1" applyFont="1" applyFill="1" applyBorder="1" applyAlignment="1">
      <alignment vertical="center" wrapText="1"/>
    </xf>
    <xf numFmtId="167" fontId="9" fillId="0" borderId="23" xfId="0" applyNumberFormat="1" applyFont="1" applyFill="1" applyBorder="1" applyAlignment="1">
      <alignment vertical="center" wrapText="1"/>
    </xf>
    <xf numFmtId="167" fontId="5" fillId="0" borderId="0" xfId="0" applyNumberFormat="1" applyFont="1" applyAlignment="1">
      <alignment/>
    </xf>
    <xf numFmtId="167" fontId="7" fillId="0" borderId="13" xfId="0" applyNumberFormat="1" applyFont="1" applyFill="1" applyBorder="1" applyAlignment="1">
      <alignment vertical="center" wrapText="1"/>
    </xf>
    <xf numFmtId="3" fontId="7" fillId="0" borderId="0" xfId="55" applyNumberFormat="1" applyFont="1" applyFill="1" applyBorder="1" applyAlignment="1">
      <alignment horizontal="center" vertical="center" wrapText="1"/>
      <protection/>
    </xf>
    <xf numFmtId="167" fontId="5" fillId="0" borderId="15" xfId="0" applyNumberFormat="1" applyFont="1" applyBorder="1" applyAlignment="1">
      <alignment vertical="center"/>
    </xf>
    <xf numFmtId="167" fontId="5" fillId="0" borderId="0" xfId="0" applyNumberFormat="1" applyFont="1" applyAlignment="1">
      <alignment wrapText="1"/>
    </xf>
    <xf numFmtId="167" fontId="9" fillId="0" borderId="24" xfId="0" applyNumberFormat="1" applyFont="1" applyFill="1" applyBorder="1" applyAlignment="1">
      <alignment horizontal="center" vertical="center"/>
    </xf>
    <xf numFmtId="167" fontId="9" fillId="0" borderId="25" xfId="0" applyNumberFormat="1" applyFont="1" applyFill="1" applyBorder="1" applyAlignment="1">
      <alignment vertical="center" wrapText="1"/>
    </xf>
    <xf numFmtId="167" fontId="5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 wrapText="1"/>
    </xf>
    <xf numFmtId="167" fontId="5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0" fillId="0" borderId="0" xfId="0" applyFont="1" applyFill="1" applyBorder="1" applyAlignment="1">
      <alignment horizontal="left" indent="1"/>
    </xf>
    <xf numFmtId="0" fontId="20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 horizontal="center" vertical="center"/>
    </xf>
    <xf numFmtId="167" fontId="7" fillId="0" borderId="27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167" fontId="5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5" fillId="0" borderId="28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9" fillId="0" borderId="0" xfId="55" applyNumberFormat="1" applyFont="1" applyFill="1" applyBorder="1" applyAlignment="1">
      <alignment horizontal="right" vertical="center" wrapText="1"/>
      <protection/>
    </xf>
    <xf numFmtId="3" fontId="9" fillId="0" borderId="10" xfId="55" applyNumberFormat="1" applyFont="1" applyFill="1" applyBorder="1" applyAlignment="1">
      <alignment horizontal="right" vertical="center" wrapText="1"/>
      <protection/>
    </xf>
    <xf numFmtId="167" fontId="7" fillId="0" borderId="0" xfId="0" applyNumberFormat="1" applyFont="1" applyFill="1" applyBorder="1" applyAlignment="1">
      <alignment vertical="center" wrapText="1"/>
    </xf>
    <xf numFmtId="167" fontId="7" fillId="0" borderId="14" xfId="0" applyNumberFormat="1" applyFont="1" applyFill="1" applyBorder="1" applyAlignment="1">
      <alignment vertical="center" wrapText="1"/>
    </xf>
    <xf numFmtId="167" fontId="14" fillId="0" borderId="21" xfId="0" applyNumberFormat="1" applyFont="1" applyFill="1" applyBorder="1" applyAlignment="1">
      <alignment vertical="center"/>
    </xf>
    <xf numFmtId="167" fontId="14" fillId="0" borderId="21" xfId="0" applyNumberFormat="1" applyFont="1" applyFill="1" applyBorder="1" applyAlignment="1">
      <alignment horizontal="center" vertical="center"/>
    </xf>
    <xf numFmtId="166" fontId="5" fillId="0" borderId="26" xfId="49" applyNumberFormat="1" applyFont="1" applyFill="1" applyBorder="1" applyAlignment="1">
      <alignment/>
    </xf>
    <xf numFmtId="168" fontId="21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22" fillId="0" borderId="0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167" fontId="9" fillId="0" borderId="26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165" fontId="3" fillId="0" borderId="0" xfId="49" applyNumberFormat="1" applyFont="1" applyFill="1" applyBorder="1" applyAlignment="1">
      <alignment/>
    </xf>
    <xf numFmtId="165" fontId="5" fillId="0" borderId="0" xfId="49" applyNumberFormat="1" applyFont="1" applyFill="1" applyBorder="1" applyAlignment="1">
      <alignment/>
    </xf>
    <xf numFmtId="167" fontId="24" fillId="0" borderId="0" xfId="0" applyNumberFormat="1" applyFont="1" applyAlignment="1">
      <alignment/>
    </xf>
    <xf numFmtId="167" fontId="9" fillId="0" borderId="29" xfId="0" applyNumberFormat="1" applyFont="1" applyFill="1" applyBorder="1" applyAlignment="1">
      <alignment vertical="center" wrapText="1"/>
    </xf>
    <xf numFmtId="167" fontId="9" fillId="0" borderId="27" xfId="0" applyNumberFormat="1" applyFont="1" applyFill="1" applyBorder="1" applyAlignment="1">
      <alignment vertical="center" wrapText="1"/>
    </xf>
    <xf numFmtId="167" fontId="9" fillId="0" borderId="30" xfId="0" applyNumberFormat="1" applyFont="1" applyFill="1" applyBorder="1" applyAlignment="1">
      <alignment vertical="center" wrapText="1"/>
    </xf>
    <xf numFmtId="165" fontId="3" fillId="0" borderId="13" xfId="49" applyNumberFormat="1" applyFont="1" applyFill="1" applyBorder="1" applyAlignment="1">
      <alignment/>
    </xf>
    <xf numFmtId="165" fontId="3" fillId="0" borderId="14" xfId="49" applyNumberFormat="1" applyFont="1" applyFill="1" applyBorder="1" applyAlignment="1">
      <alignment/>
    </xf>
    <xf numFmtId="165" fontId="5" fillId="0" borderId="13" xfId="49" applyNumberFormat="1" applyFont="1" applyFill="1" applyBorder="1" applyAlignment="1">
      <alignment/>
    </xf>
    <xf numFmtId="165" fontId="5" fillId="0" borderId="14" xfId="49" applyNumberFormat="1" applyFont="1" applyFill="1" applyBorder="1" applyAlignment="1">
      <alignment/>
    </xf>
    <xf numFmtId="165" fontId="5" fillId="0" borderId="15" xfId="49" applyNumberFormat="1" applyFont="1" applyFill="1" applyBorder="1" applyAlignment="1">
      <alignment/>
    </xf>
    <xf numFmtId="165" fontId="5" fillId="0" borderId="10" xfId="49" applyNumberFormat="1" applyFont="1" applyFill="1" applyBorder="1" applyAlignment="1">
      <alignment/>
    </xf>
    <xf numFmtId="165" fontId="5" fillId="0" borderId="16" xfId="49" applyNumberFormat="1" applyFont="1" applyFill="1" applyBorder="1" applyAlignment="1">
      <alignment/>
    </xf>
    <xf numFmtId="165" fontId="3" fillId="0" borderId="27" xfId="49" applyNumberFormat="1" applyFont="1" applyFill="1" applyBorder="1" applyAlignment="1">
      <alignment/>
    </xf>
    <xf numFmtId="165" fontId="5" fillId="0" borderId="27" xfId="49" applyNumberFormat="1" applyFont="1" applyFill="1" applyBorder="1" applyAlignment="1">
      <alignment/>
    </xf>
    <xf numFmtId="165" fontId="5" fillId="0" borderId="31" xfId="49" applyNumberFormat="1" applyFont="1" applyFill="1" applyBorder="1" applyAlignment="1">
      <alignment/>
    </xf>
    <xf numFmtId="165" fontId="5" fillId="0" borderId="28" xfId="49" applyNumberFormat="1" applyFont="1" applyFill="1" applyBorder="1" applyAlignment="1">
      <alignment/>
    </xf>
    <xf numFmtId="165" fontId="5" fillId="0" borderId="32" xfId="49" applyNumberFormat="1" applyFont="1" applyFill="1" applyBorder="1" applyAlignment="1">
      <alignment/>
    </xf>
    <xf numFmtId="165" fontId="5" fillId="0" borderId="33" xfId="49" applyNumberFormat="1" applyFont="1" applyFill="1" applyBorder="1" applyAlignment="1">
      <alignment/>
    </xf>
    <xf numFmtId="165" fontId="3" fillId="0" borderId="34" xfId="49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left" vertical="center" indent="1"/>
    </xf>
    <xf numFmtId="3" fontId="25" fillId="0" borderId="0" xfId="55" applyNumberFormat="1" applyFont="1" applyFill="1" applyBorder="1" applyAlignment="1">
      <alignment wrapText="1"/>
      <protection/>
    </xf>
    <xf numFmtId="167" fontId="9" fillId="0" borderId="0" xfId="0" applyNumberFormat="1" applyFont="1" applyFill="1" applyBorder="1" applyAlignment="1">
      <alignment vertical="center" wrapText="1"/>
    </xf>
    <xf numFmtId="167" fontId="9" fillId="0" borderId="14" xfId="0" applyNumberFormat="1" applyFont="1" applyFill="1" applyBorder="1" applyAlignment="1">
      <alignment vertical="center" wrapText="1"/>
    </xf>
    <xf numFmtId="165" fontId="3" fillId="0" borderId="10" xfId="49" applyNumberFormat="1" applyFont="1" applyFill="1" applyBorder="1" applyAlignment="1">
      <alignment/>
    </xf>
    <xf numFmtId="0" fontId="9" fillId="0" borderId="0" xfId="54" applyFont="1" applyFill="1" applyAlignment="1">
      <alignment horizontal="left" vertical="top" wrapText="1"/>
      <protection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/>
    </xf>
    <xf numFmtId="169" fontId="67" fillId="0" borderId="12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9" fontId="5" fillId="0" borderId="14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0" fontId="9" fillId="0" borderId="20" xfId="54" applyFont="1" applyFill="1" applyBorder="1" applyAlignment="1">
      <alignment horizontal="left" vertical="top" wrapText="1"/>
      <protection/>
    </xf>
    <xf numFmtId="0" fontId="5" fillId="0" borderId="20" xfId="0" applyFont="1" applyBorder="1" applyAlignment="1">
      <alignment horizontal="left" vertical="top" wrapText="1"/>
    </xf>
    <xf numFmtId="169" fontId="67" fillId="0" borderId="0" xfId="0" applyNumberFormat="1" applyFont="1" applyBorder="1" applyAlignment="1">
      <alignment horizontal="center"/>
    </xf>
    <xf numFmtId="0" fontId="9" fillId="0" borderId="35" xfId="54" applyFont="1" applyFill="1" applyBorder="1" applyAlignment="1">
      <alignment horizontal="center" vertical="top" wrapText="1"/>
      <protection/>
    </xf>
    <xf numFmtId="0" fontId="9" fillId="0" borderId="36" xfId="54" applyFont="1" applyFill="1" applyBorder="1" applyAlignment="1">
      <alignment horizontal="center" vertical="top" wrapText="1"/>
      <protection/>
    </xf>
    <xf numFmtId="0" fontId="9" fillId="0" borderId="37" xfId="54" applyFont="1" applyFill="1" applyBorder="1" applyAlignment="1">
      <alignment horizontal="center" vertical="top" wrapText="1"/>
      <protection/>
    </xf>
    <xf numFmtId="169" fontId="9" fillId="0" borderId="13" xfId="54" applyNumberFormat="1" applyFont="1" applyFill="1" applyBorder="1" applyAlignment="1">
      <alignment horizontal="center" vertical="top" wrapText="1"/>
      <protection/>
    </xf>
    <xf numFmtId="169" fontId="9" fillId="0" borderId="0" xfId="54" applyNumberFormat="1" applyFont="1" applyFill="1" applyBorder="1" applyAlignment="1">
      <alignment horizontal="center" vertical="top" wrapText="1"/>
      <protection/>
    </xf>
    <xf numFmtId="169" fontId="9" fillId="0" borderId="14" xfId="54" applyNumberFormat="1" applyFont="1" applyFill="1" applyBorder="1" applyAlignment="1">
      <alignment horizontal="center" vertical="top" wrapText="1"/>
      <protection/>
    </xf>
    <xf numFmtId="169" fontId="7" fillId="0" borderId="13" xfId="54" applyNumberFormat="1" applyFont="1" applyFill="1" applyBorder="1" applyAlignment="1">
      <alignment horizontal="center" vertical="top" wrapText="1"/>
      <protection/>
    </xf>
    <xf numFmtId="169" fontId="7" fillId="0" borderId="0" xfId="54" applyNumberFormat="1" applyFont="1" applyFill="1" applyBorder="1" applyAlignment="1">
      <alignment horizontal="center" vertical="top" wrapText="1"/>
      <protection/>
    </xf>
    <xf numFmtId="169" fontId="7" fillId="0" borderId="14" xfId="54" applyNumberFormat="1" applyFont="1" applyFill="1" applyBorder="1" applyAlignment="1">
      <alignment horizontal="center" vertical="top" wrapText="1"/>
      <protection/>
    </xf>
    <xf numFmtId="169" fontId="7" fillId="0" borderId="15" xfId="54" applyNumberFormat="1" applyFont="1" applyFill="1" applyBorder="1" applyAlignment="1">
      <alignment horizontal="center" vertical="top" wrapText="1"/>
      <protection/>
    </xf>
    <xf numFmtId="169" fontId="7" fillId="0" borderId="10" xfId="54" applyNumberFormat="1" applyFont="1" applyFill="1" applyBorder="1" applyAlignment="1">
      <alignment horizontal="center" vertical="top" wrapText="1"/>
      <protection/>
    </xf>
    <xf numFmtId="169" fontId="7" fillId="0" borderId="16" xfId="54" applyNumberFormat="1" applyFont="1" applyFill="1" applyBorder="1" applyAlignment="1">
      <alignment horizontal="center" vertical="top" wrapText="1"/>
      <protection/>
    </xf>
    <xf numFmtId="0" fontId="7" fillId="0" borderId="0" xfId="54" applyFont="1" applyFill="1" applyBorder="1" applyAlignment="1">
      <alignment horizontal="left" vertical="top" wrapText="1"/>
      <protection/>
    </xf>
    <xf numFmtId="170" fontId="7" fillId="0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horizontal="left" vertical="top" wrapText="1"/>
      <protection/>
    </xf>
    <xf numFmtId="0" fontId="9" fillId="0" borderId="38" xfId="54" applyFont="1" applyFill="1" applyBorder="1" applyAlignment="1">
      <alignment horizontal="center" vertical="top" wrapText="1"/>
      <protection/>
    </xf>
    <xf numFmtId="0" fontId="9" fillId="0" borderId="39" xfId="54" applyFont="1" applyFill="1" applyBorder="1" applyAlignment="1">
      <alignment horizontal="center" vertical="top" wrapText="1"/>
      <protection/>
    </xf>
    <xf numFmtId="0" fontId="9" fillId="0" borderId="39" xfId="54" applyFont="1" applyFill="1" applyBorder="1" applyAlignment="1">
      <alignment horizontal="center" vertical="top"/>
      <protection/>
    </xf>
    <xf numFmtId="0" fontId="9" fillId="0" borderId="37" xfId="54" applyFont="1" applyFill="1" applyBorder="1" applyAlignment="1">
      <alignment horizontal="center" vertical="top"/>
      <protection/>
    </xf>
    <xf numFmtId="169" fontId="67" fillId="0" borderId="13" xfId="0" applyNumberFormat="1" applyFont="1" applyFill="1" applyBorder="1" applyAlignment="1">
      <alignment/>
    </xf>
    <xf numFmtId="169" fontId="9" fillId="0" borderId="0" xfId="57" applyNumberFormat="1" applyFont="1" applyFill="1" applyBorder="1" applyAlignment="1">
      <alignment horizontal="center" vertical="top"/>
    </xf>
    <xf numFmtId="2" fontId="9" fillId="0" borderId="0" xfId="54" applyNumberFormat="1" applyFont="1" applyFill="1" applyBorder="1" applyAlignment="1">
      <alignment horizontal="center" vertical="top"/>
      <protection/>
    </xf>
    <xf numFmtId="169" fontId="5" fillId="0" borderId="0" xfId="0" applyNumberFormat="1" applyFont="1" applyAlignment="1">
      <alignment/>
    </xf>
    <xf numFmtId="169" fontId="68" fillId="0" borderId="13" xfId="0" applyNumberFormat="1" applyFont="1" applyFill="1" applyBorder="1" applyAlignment="1">
      <alignment/>
    </xf>
    <xf numFmtId="169" fontId="7" fillId="0" borderId="0" xfId="54" applyNumberFormat="1" applyFont="1" applyFill="1" applyBorder="1" applyAlignment="1">
      <alignment horizontal="center" vertical="top"/>
      <protection/>
    </xf>
    <xf numFmtId="169" fontId="7" fillId="0" borderId="14" xfId="54" applyNumberFormat="1" applyFont="1" applyFill="1" applyBorder="1" applyAlignment="1">
      <alignment horizontal="center" vertical="top"/>
      <protection/>
    </xf>
    <xf numFmtId="169" fontId="68" fillId="0" borderId="15" xfId="0" applyNumberFormat="1" applyFont="1" applyFill="1" applyBorder="1" applyAlignment="1">
      <alignment/>
    </xf>
    <xf numFmtId="169" fontId="7" fillId="0" borderId="10" xfId="54" applyNumberFormat="1" applyFont="1" applyFill="1" applyBorder="1" applyAlignment="1">
      <alignment horizontal="center" vertical="top"/>
      <protection/>
    </xf>
    <xf numFmtId="169" fontId="7" fillId="0" borderId="16" xfId="54" applyNumberFormat="1" applyFont="1" applyFill="1" applyBorder="1" applyAlignment="1">
      <alignment horizontal="center" vertical="top"/>
      <protection/>
    </xf>
    <xf numFmtId="0" fontId="9" fillId="0" borderId="40" xfId="54" applyFont="1" applyFill="1" applyBorder="1" applyAlignment="1">
      <alignment horizontal="center" vertical="top" wrapText="1"/>
      <protection/>
    </xf>
    <xf numFmtId="0" fontId="9" fillId="0" borderId="41" xfId="54" applyFont="1" applyFill="1" applyBorder="1" applyAlignment="1">
      <alignment horizontal="center" vertical="top" wrapText="1"/>
      <protection/>
    </xf>
    <xf numFmtId="0" fontId="9" fillId="0" borderId="42" xfId="54" applyFont="1" applyFill="1" applyBorder="1" applyAlignment="1">
      <alignment horizontal="center" vertical="top" wrapText="1"/>
      <protection/>
    </xf>
    <xf numFmtId="0" fontId="9" fillId="0" borderId="43" xfId="54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horizontal="center" vertical="top" wrapText="1"/>
      <protection/>
    </xf>
    <xf numFmtId="169" fontId="9" fillId="0" borderId="11" xfId="54" applyNumberFormat="1" applyFont="1" applyFill="1" applyBorder="1" applyAlignment="1">
      <alignment horizontal="center" vertical="top" wrapText="1"/>
      <protection/>
    </xf>
    <xf numFmtId="169" fontId="9" fillId="0" borderId="20" xfId="54" applyNumberFormat="1" applyFont="1" applyFill="1" applyBorder="1" applyAlignment="1">
      <alignment horizontal="center" vertical="top" wrapText="1"/>
      <protection/>
    </xf>
    <xf numFmtId="169" fontId="9" fillId="0" borderId="12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Fill="1" applyBorder="1" applyAlignment="1">
      <alignment vertical="top"/>
      <protection/>
    </xf>
    <xf numFmtId="0" fontId="9" fillId="0" borderId="0" xfId="54" applyFont="1" applyFill="1" applyBorder="1" applyAlignment="1">
      <alignment vertical="top" wrapText="1"/>
      <protection/>
    </xf>
    <xf numFmtId="0" fontId="14" fillId="0" borderId="0" xfId="0" applyFont="1" applyAlignment="1">
      <alignment/>
    </xf>
    <xf numFmtId="3" fontId="11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3" fontId="65" fillId="0" borderId="0" xfId="0" applyNumberFormat="1" applyFont="1" applyBorder="1" applyAlignment="1" quotePrefix="1">
      <alignment vertical="center"/>
    </xf>
    <xf numFmtId="0" fontId="3" fillId="0" borderId="0" xfId="0" applyFont="1" applyAlignment="1">
      <alignment/>
    </xf>
    <xf numFmtId="0" fontId="2" fillId="0" borderId="0" xfId="49" applyNumberFormat="1" applyFont="1" applyFill="1" applyBorder="1" applyAlignment="1" quotePrefix="1">
      <alignment horizontal="left"/>
    </xf>
    <xf numFmtId="0" fontId="69" fillId="0" borderId="0" xfId="45" applyFont="1" applyAlignment="1" applyProtection="1">
      <alignment/>
      <protection/>
    </xf>
    <xf numFmtId="3" fontId="17" fillId="0" borderId="13" xfId="0" applyNumberFormat="1" applyFont="1" applyBorder="1" applyAlignment="1">
      <alignment vertical="center"/>
    </xf>
    <xf numFmtId="169" fontId="9" fillId="0" borderId="14" xfId="57" applyNumberFormat="1" applyFont="1" applyFill="1" applyBorder="1" applyAlignment="1">
      <alignment horizontal="center" vertical="top"/>
    </xf>
    <xf numFmtId="0" fontId="3" fillId="0" borderId="4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9" fillId="0" borderId="45" xfId="0" applyNumberFormat="1" applyFont="1" applyBorder="1" applyAlignment="1">
      <alignment horizontal="center" vertical="center"/>
    </xf>
    <xf numFmtId="3" fontId="9" fillId="0" borderId="46" xfId="0" applyNumberFormat="1" applyFont="1" applyBorder="1" applyAlignment="1">
      <alignment horizontal="center" vertical="center"/>
    </xf>
    <xf numFmtId="3" fontId="9" fillId="0" borderId="47" xfId="0" applyNumberFormat="1" applyFont="1" applyBorder="1" applyAlignment="1">
      <alignment horizontal="center" vertical="center"/>
    </xf>
    <xf numFmtId="3" fontId="9" fillId="0" borderId="48" xfId="0" applyNumberFormat="1" applyFont="1" applyBorder="1" applyAlignment="1">
      <alignment horizontal="center" vertical="center"/>
    </xf>
    <xf numFmtId="3" fontId="9" fillId="0" borderId="49" xfId="0" applyNumberFormat="1" applyFont="1" applyBorder="1" applyAlignment="1">
      <alignment horizontal="center" vertical="center"/>
    </xf>
    <xf numFmtId="3" fontId="9" fillId="0" borderId="44" xfId="0" applyNumberFormat="1" applyFont="1" applyBorder="1" applyAlignment="1">
      <alignment horizontal="center" vertical="center"/>
    </xf>
    <xf numFmtId="3" fontId="9" fillId="0" borderId="5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7" fontId="14" fillId="0" borderId="51" xfId="0" applyNumberFormat="1" applyFont="1" applyFill="1" applyBorder="1" applyAlignment="1">
      <alignment horizontal="center" vertical="center"/>
    </xf>
    <xf numFmtId="167" fontId="14" fillId="0" borderId="52" xfId="0" applyNumberFormat="1" applyFont="1" applyFill="1" applyBorder="1" applyAlignment="1">
      <alignment horizontal="center" vertical="center"/>
    </xf>
    <xf numFmtId="167" fontId="14" fillId="0" borderId="22" xfId="0" applyNumberFormat="1" applyFont="1" applyFill="1" applyBorder="1" applyAlignment="1">
      <alignment horizontal="center" vertical="center"/>
    </xf>
    <xf numFmtId="167" fontId="14" fillId="0" borderId="25" xfId="0" applyNumberFormat="1" applyFont="1" applyFill="1" applyBorder="1" applyAlignment="1">
      <alignment horizontal="center" vertical="center"/>
    </xf>
    <xf numFmtId="167" fontId="14" fillId="0" borderId="26" xfId="0" applyNumberFormat="1" applyFont="1" applyFill="1" applyBorder="1" applyAlignment="1">
      <alignment horizontal="center" vertical="center"/>
    </xf>
    <xf numFmtId="167" fontId="14" fillId="0" borderId="25" xfId="0" applyNumberFormat="1" applyFont="1" applyBorder="1" applyAlignment="1">
      <alignment horizontal="center" vertical="center" wrapText="1"/>
    </xf>
    <xf numFmtId="167" fontId="14" fillId="0" borderId="26" xfId="0" applyNumberFormat="1" applyFont="1" applyBorder="1" applyAlignment="1">
      <alignment horizontal="center" vertical="center" wrapText="1"/>
    </xf>
    <xf numFmtId="167" fontId="14" fillId="0" borderId="53" xfId="0" applyNumberFormat="1" applyFont="1" applyBorder="1" applyAlignment="1">
      <alignment horizontal="center" vertical="center" wrapText="1"/>
    </xf>
    <xf numFmtId="167" fontId="14" fillId="0" borderId="54" xfId="0" applyNumberFormat="1" applyFont="1" applyBorder="1" applyAlignment="1">
      <alignment horizontal="center" vertical="center" wrapText="1"/>
    </xf>
    <xf numFmtId="167" fontId="9" fillId="0" borderId="10" xfId="0" applyNumberFormat="1" applyFont="1" applyFill="1" applyBorder="1" applyAlignment="1">
      <alignment horizontal="center" vertical="center" wrapText="1"/>
    </xf>
    <xf numFmtId="167" fontId="11" fillId="0" borderId="55" xfId="0" applyNumberFormat="1" applyFont="1" applyFill="1" applyBorder="1" applyAlignment="1">
      <alignment horizontal="center" vertical="center" wrapText="1"/>
    </xf>
    <xf numFmtId="167" fontId="11" fillId="0" borderId="56" xfId="0" applyNumberFormat="1" applyFont="1" applyFill="1" applyBorder="1" applyAlignment="1">
      <alignment horizontal="center" vertical="center" wrapText="1"/>
    </xf>
    <xf numFmtId="167" fontId="11" fillId="0" borderId="57" xfId="0" applyNumberFormat="1" applyFont="1" applyFill="1" applyBorder="1" applyAlignment="1">
      <alignment horizontal="center" vertical="center" wrapText="1"/>
    </xf>
    <xf numFmtId="167" fontId="11" fillId="0" borderId="58" xfId="0" applyNumberFormat="1" applyFont="1" applyFill="1" applyBorder="1" applyAlignment="1">
      <alignment horizontal="center" vertical="center"/>
    </xf>
    <xf numFmtId="167" fontId="11" fillId="0" borderId="23" xfId="0" applyNumberFormat="1" applyFont="1" applyFill="1" applyBorder="1" applyAlignment="1">
      <alignment horizontal="center" vertical="center"/>
    </xf>
    <xf numFmtId="167" fontId="11" fillId="0" borderId="26" xfId="0" applyNumberFormat="1" applyFont="1" applyFill="1" applyBorder="1" applyAlignment="1">
      <alignment horizontal="center" vertical="center"/>
    </xf>
    <xf numFmtId="167" fontId="11" fillId="0" borderId="49" xfId="0" applyNumberFormat="1" applyFont="1" applyFill="1" applyBorder="1" applyAlignment="1">
      <alignment horizontal="center" vertical="center"/>
    </xf>
    <xf numFmtId="167" fontId="11" fillId="0" borderId="44" xfId="0" applyNumberFormat="1" applyFont="1" applyFill="1" applyBorder="1" applyAlignment="1">
      <alignment horizontal="center" vertical="center"/>
    </xf>
    <xf numFmtId="167" fontId="11" fillId="0" borderId="59" xfId="0" applyNumberFormat="1" applyFont="1" applyFill="1" applyBorder="1" applyAlignment="1">
      <alignment horizontal="center" vertical="center"/>
    </xf>
    <xf numFmtId="167" fontId="11" fillId="0" borderId="51" xfId="0" applyNumberFormat="1" applyFont="1" applyFill="1" applyBorder="1" applyAlignment="1">
      <alignment horizontal="center" vertical="center"/>
    </xf>
    <xf numFmtId="167" fontId="11" fillId="0" borderId="52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167" fontId="9" fillId="0" borderId="0" xfId="0" applyNumberFormat="1" applyFont="1" applyFill="1" applyBorder="1" applyAlignment="1">
      <alignment horizontal="center" vertical="center" wrapText="1"/>
    </xf>
    <xf numFmtId="167" fontId="9" fillId="0" borderId="55" xfId="0" applyNumberFormat="1" applyFont="1" applyFill="1" applyBorder="1" applyAlignment="1">
      <alignment horizontal="center" vertical="center" wrapText="1"/>
    </xf>
    <xf numFmtId="167" fontId="9" fillId="0" borderId="56" xfId="0" applyNumberFormat="1" applyFont="1" applyFill="1" applyBorder="1" applyAlignment="1">
      <alignment horizontal="center" vertical="center" wrapText="1"/>
    </xf>
    <xf numFmtId="167" fontId="9" fillId="0" borderId="57" xfId="0" applyNumberFormat="1" applyFont="1" applyFill="1" applyBorder="1" applyAlignment="1">
      <alignment horizontal="center" vertical="center" wrapText="1"/>
    </xf>
    <xf numFmtId="167" fontId="9" fillId="0" borderId="60" xfId="0" applyNumberFormat="1" applyFont="1" applyFill="1" applyBorder="1" applyAlignment="1">
      <alignment horizontal="center" vertical="center"/>
    </xf>
    <xf numFmtId="167" fontId="9" fillId="0" borderId="27" xfId="0" applyNumberFormat="1" applyFont="1" applyFill="1" applyBorder="1" applyAlignment="1">
      <alignment horizontal="center" vertical="center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61" xfId="0" applyNumberFormat="1" applyFont="1" applyFill="1" applyBorder="1" applyAlignment="1">
      <alignment horizontal="center" vertical="center"/>
    </xf>
    <xf numFmtId="167" fontId="9" fillId="0" borderId="44" xfId="0" applyNumberFormat="1" applyFont="1" applyFill="1" applyBorder="1" applyAlignment="1">
      <alignment horizontal="center" vertical="center"/>
    </xf>
    <xf numFmtId="167" fontId="9" fillId="0" borderId="59" xfId="0" applyNumberFormat="1" applyFont="1" applyFill="1" applyBorder="1" applyAlignment="1">
      <alignment horizontal="center" vertical="center"/>
    </xf>
    <xf numFmtId="167" fontId="9" fillId="0" borderId="62" xfId="0" applyNumberFormat="1" applyFont="1" applyFill="1" applyBorder="1" applyAlignment="1">
      <alignment horizontal="center" vertical="center"/>
    </xf>
    <xf numFmtId="167" fontId="9" fillId="0" borderId="32" xfId="0" applyNumberFormat="1" applyFont="1" applyFill="1" applyBorder="1" applyAlignment="1">
      <alignment horizontal="center" vertical="center"/>
    </xf>
    <xf numFmtId="167" fontId="9" fillId="0" borderId="33" xfId="0" applyNumberFormat="1" applyFont="1" applyFill="1" applyBorder="1" applyAlignment="1">
      <alignment horizontal="center" vertical="center"/>
    </xf>
    <xf numFmtId="167" fontId="9" fillId="0" borderId="23" xfId="0" applyNumberFormat="1" applyFont="1" applyFill="1" applyBorder="1" applyAlignment="1">
      <alignment horizontal="center" vertical="center"/>
    </xf>
    <xf numFmtId="167" fontId="9" fillId="0" borderId="26" xfId="0" applyNumberFormat="1" applyFont="1" applyFill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 vertical="center" wrapText="1"/>
    </xf>
    <xf numFmtId="167" fontId="3" fillId="0" borderId="26" xfId="0" applyNumberFormat="1" applyFont="1" applyBorder="1" applyAlignment="1">
      <alignment horizontal="center" vertical="center" wrapText="1"/>
    </xf>
    <xf numFmtId="167" fontId="3" fillId="0" borderId="53" xfId="0" applyNumberFormat="1" applyFont="1" applyFill="1" applyBorder="1" applyAlignment="1">
      <alignment horizontal="center" vertical="center" wrapText="1"/>
    </xf>
    <xf numFmtId="167" fontId="3" fillId="0" borderId="54" xfId="0" applyNumberFormat="1" applyFont="1" applyFill="1" applyBorder="1" applyAlignment="1">
      <alignment horizontal="center" vertical="center" wrapText="1"/>
    </xf>
    <xf numFmtId="167" fontId="9" fillId="0" borderId="32" xfId="0" applyNumberFormat="1" applyFont="1" applyFill="1" applyBorder="1" applyAlignment="1">
      <alignment horizontal="center" vertical="center" wrapText="1"/>
    </xf>
    <xf numFmtId="167" fontId="9" fillId="0" borderId="29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/>
    </xf>
    <xf numFmtId="167" fontId="9" fillId="0" borderId="51" xfId="0" applyNumberFormat="1" applyFont="1" applyFill="1" applyBorder="1" applyAlignment="1">
      <alignment horizontal="center" vertical="center"/>
    </xf>
    <xf numFmtId="167" fontId="9" fillId="0" borderId="52" xfId="0" applyNumberFormat="1" applyFont="1" applyFill="1" applyBorder="1" applyAlignment="1">
      <alignment horizontal="center" vertical="center"/>
    </xf>
    <xf numFmtId="167" fontId="9" fillId="0" borderId="22" xfId="0" applyNumberFormat="1" applyFont="1" applyFill="1" applyBorder="1" applyAlignment="1">
      <alignment horizontal="center" vertical="center"/>
    </xf>
    <xf numFmtId="0" fontId="7" fillId="0" borderId="13" xfId="54" applyFont="1" applyFill="1" applyBorder="1" applyAlignment="1">
      <alignment horizontal="left" vertical="top" wrapText="1"/>
      <protection/>
    </xf>
    <xf numFmtId="0" fontId="7" fillId="0" borderId="14" xfId="54" applyFont="1" applyFill="1" applyBorder="1" applyAlignment="1">
      <alignment horizontal="left" vertical="top" wrapText="1"/>
      <protection/>
    </xf>
    <xf numFmtId="0" fontId="9" fillId="0" borderId="63" xfId="54" applyFont="1" applyFill="1" applyBorder="1" applyAlignment="1">
      <alignment horizontal="left" vertical="top" wrapText="1"/>
      <protection/>
    </xf>
    <xf numFmtId="0" fontId="9" fillId="0" borderId="64" xfId="54" applyFont="1" applyFill="1" applyBorder="1" applyAlignment="1">
      <alignment horizontal="left" vertical="top" wrapText="1"/>
      <protection/>
    </xf>
    <xf numFmtId="0" fontId="9" fillId="0" borderId="65" xfId="54" applyFont="1" applyFill="1" applyBorder="1" applyAlignment="1">
      <alignment horizontal="left" vertical="top" wrapText="1"/>
      <protection/>
    </xf>
    <xf numFmtId="0" fontId="9" fillId="0" borderId="11" xfId="54" applyFont="1" applyFill="1" applyBorder="1" applyAlignment="1">
      <alignment horizontal="left" vertical="top" wrapText="1"/>
      <protection/>
    </xf>
    <xf numFmtId="0" fontId="9" fillId="0" borderId="12" xfId="54" applyFont="1" applyFill="1" applyBorder="1" applyAlignment="1">
      <alignment horizontal="left" vertical="top" wrapText="1"/>
      <protection/>
    </xf>
    <xf numFmtId="0" fontId="7" fillId="0" borderId="15" xfId="54" applyFont="1" applyFill="1" applyBorder="1" applyAlignment="1">
      <alignment horizontal="left" vertical="top" wrapText="1"/>
      <protection/>
    </xf>
    <xf numFmtId="0" fontId="7" fillId="0" borderId="16" xfId="54" applyFont="1" applyFill="1" applyBorder="1" applyAlignment="1">
      <alignment horizontal="left" vertical="top" wrapText="1"/>
      <protection/>
    </xf>
    <xf numFmtId="0" fontId="9" fillId="0" borderId="63" xfId="54" applyFont="1" applyFill="1" applyBorder="1" applyAlignment="1">
      <alignment horizontal="center" vertical="top" wrapText="1"/>
      <protection/>
    </xf>
    <xf numFmtId="0" fontId="9" fillId="0" borderId="65" xfId="54" applyFont="1" applyFill="1" applyBorder="1" applyAlignment="1">
      <alignment horizontal="center" vertical="top" wrapText="1"/>
      <protection/>
    </xf>
    <xf numFmtId="0" fontId="9" fillId="0" borderId="13" xfId="54" applyFont="1" applyFill="1" applyBorder="1" applyAlignment="1">
      <alignment horizontal="left" vertical="top" wrapText="1"/>
      <protection/>
    </xf>
    <xf numFmtId="0" fontId="9" fillId="0" borderId="14" xfId="54" applyFont="1" applyFill="1" applyBorder="1" applyAlignment="1">
      <alignment horizontal="left" vertical="top" wrapText="1"/>
      <protection/>
    </xf>
    <xf numFmtId="0" fontId="9" fillId="0" borderId="0" xfId="54" applyFont="1" applyFill="1" applyBorder="1" applyAlignment="1">
      <alignment vertical="top" wrapText="1"/>
      <protection/>
    </xf>
    <xf numFmtId="0" fontId="9" fillId="0" borderId="10" xfId="54" applyFont="1" applyFill="1" applyBorder="1" applyAlignment="1">
      <alignment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_Hoja1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6</xdr:row>
      <xdr:rowOff>123825</xdr:rowOff>
    </xdr:to>
    <xdr:pic>
      <xdr:nvPicPr>
        <xdr:cNvPr id="1" name="1 Imagen" descr="logo_ine_rg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335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B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8515625" style="1" customWidth="1"/>
    <col min="2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35.25">
      <c r="A8" s="126" t="s">
        <v>95</v>
      </c>
    </row>
    <row r="10" spans="1:2" s="28" customFormat="1" ht="15.75">
      <c r="A10" s="28" t="s">
        <v>103</v>
      </c>
      <c r="B10" s="209" t="s">
        <v>114</v>
      </c>
    </row>
    <row r="11" spans="1:2" s="28" customFormat="1" ht="15.75">
      <c r="A11" s="28" t="s">
        <v>105</v>
      </c>
      <c r="B11" s="209" t="s">
        <v>104</v>
      </c>
    </row>
    <row r="12" spans="1:2" s="28" customFormat="1" ht="15.75">
      <c r="A12" s="28" t="s">
        <v>107</v>
      </c>
      <c r="B12" s="209" t="s">
        <v>106</v>
      </c>
    </row>
    <row r="13" spans="1:2" s="28" customFormat="1" ht="15.75">
      <c r="A13" s="28" t="s">
        <v>109</v>
      </c>
      <c r="B13" s="209" t="s">
        <v>108</v>
      </c>
    </row>
    <row r="14" spans="1:2" s="28" customFormat="1" ht="15.75">
      <c r="A14" s="28" t="s">
        <v>111</v>
      </c>
      <c r="B14" s="209" t="s">
        <v>110</v>
      </c>
    </row>
    <row r="15" spans="1:2" s="28" customFormat="1" ht="15.75">
      <c r="A15" s="28" t="s">
        <v>113</v>
      </c>
      <c r="B15" s="209" t="s">
        <v>112</v>
      </c>
    </row>
  </sheetData>
  <sheetProtection/>
  <hyperlinks>
    <hyperlink ref="B10" location="'Estimación CA Nacional'!A1" display="CUADRO 1: CULTIVOS ANUALES ESTIMACIÓN DE SUPERFICIE SEMBRADA A NIVEL NACIONAL AÑO AGRICOLA  2011/2012 y 2012/2013"/>
    <hyperlink ref="B11" location="'Estimación CA por Región'!A1" display="CUADRO 2: ESTIMACIÓN DE SUPERFICIE SEMBRADA A NIVEL REGIONAL  AÑO AGRÍCOLA 2012/2013 (HECTÁREAS)"/>
    <hyperlink ref="B12" location="Cereales!B12" display="CUADRO 3: CEREALES (GRANO SECO) ESTIMACIÓN DE SUPERFICIE SEMBRADA, SEGÚN REGIÓN.  TEMPORADA 2012/2013"/>
    <hyperlink ref="B13" location="Legum_tuberculo!B13" display="CUADRO 4: LEGUMINOSAS Y TUBÉRCULOS ESTIMACIONES DE SUPERFICIE SEMBRADA, SEGÚN REGIÓN.  TEMPORADA 2012/2013"/>
    <hyperlink ref="B14" location="Industriales!B14" display="CUADRO 5: CULTIVOS INDUSTRIALES ESTIMACIONES DE SUPERFICIE SEMBRADA, SEGÚN REGIÓN.  TEMPORADA  2012/2013"/>
    <hyperlink ref="B15" location="'Coeficientes de Variación'!B15" display="CUADRO 6: COEFICIENTES DE VARIACIÓN DE LAS ESTIMACIONES DE SUPERFICIE CULTIVOS ANUALES TEMPORADA 2012/2013"/>
  </hyperlinks>
  <printOptions/>
  <pageMargins left="0.7" right="0.7" top="0.75" bottom="0.75" header="0.3" footer="0.3"/>
  <pageSetup fitToHeight="1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1" customWidth="1"/>
    <col min="2" max="2" width="20.8515625" style="1" customWidth="1"/>
    <col min="3" max="3" width="14.140625" style="1" customWidth="1"/>
    <col min="4" max="4" width="15.421875" style="1" customWidth="1"/>
    <col min="5" max="5" width="21.8515625" style="1" customWidth="1"/>
    <col min="6" max="16384" width="11.421875" style="1" customWidth="1"/>
  </cols>
  <sheetData>
    <row r="1" ht="19.5" customHeight="1" thickBot="1"/>
    <row r="2" spans="2:5" ht="19.5" customHeight="1">
      <c r="B2" s="214" t="s">
        <v>140</v>
      </c>
      <c r="C2" s="215"/>
      <c r="D2" s="215"/>
      <c r="E2" s="216"/>
    </row>
    <row r="3" spans="2:5" ht="24.75" customHeight="1">
      <c r="B3" s="217"/>
      <c r="C3" s="218"/>
      <c r="D3" s="218"/>
      <c r="E3" s="219"/>
    </row>
    <row r="4" spans="2:5" ht="19.5" customHeight="1" thickBot="1">
      <c r="B4" s="220"/>
      <c r="C4" s="221"/>
      <c r="D4" s="221"/>
      <c r="E4" s="222"/>
    </row>
    <row r="5" spans="2:5" ht="16.5" thickBot="1">
      <c r="B5" s="2"/>
      <c r="C5" s="2"/>
      <c r="D5" s="2"/>
      <c r="E5" s="3"/>
    </row>
    <row r="6" spans="2:5" ht="15.75">
      <c r="B6" s="4"/>
      <c r="C6" s="212" t="s">
        <v>25</v>
      </c>
      <c r="D6" s="213"/>
      <c r="E6" s="5" t="s">
        <v>26</v>
      </c>
    </row>
    <row r="7" spans="2:5" ht="15.75">
      <c r="B7" s="6" t="s">
        <v>8</v>
      </c>
      <c r="C7" s="7" t="s">
        <v>34</v>
      </c>
      <c r="D7" s="7" t="s">
        <v>36</v>
      </c>
      <c r="E7" s="8" t="s">
        <v>27</v>
      </c>
    </row>
    <row r="8" spans="2:5" ht="16.5" thickBot="1">
      <c r="B8" s="9"/>
      <c r="C8" s="10" t="s">
        <v>7</v>
      </c>
      <c r="D8" s="10" t="s">
        <v>7</v>
      </c>
      <c r="E8" s="11" t="s">
        <v>28</v>
      </c>
    </row>
    <row r="9" spans="2:5" ht="15.75">
      <c r="B9" s="12"/>
      <c r="C9" s="7"/>
      <c r="D9" s="7"/>
      <c r="E9" s="13"/>
    </row>
    <row r="10" spans="2:7" ht="15.75">
      <c r="B10" s="14" t="s">
        <v>30</v>
      </c>
      <c r="C10" s="15">
        <f>SUM(C12,C22,C29)</f>
        <v>689250.8830425612</v>
      </c>
      <c r="D10" s="15">
        <f>SUM(D12,D22,D29)</f>
        <v>743223.08</v>
      </c>
      <c r="E10" s="16">
        <f>(D10-C10)*100/(C10)</f>
        <v>7.830558985893376</v>
      </c>
      <c r="G10" s="17"/>
    </row>
    <row r="11" spans="2:5" ht="15.75">
      <c r="B11" s="12"/>
      <c r="C11" s="18"/>
      <c r="D11" s="18"/>
      <c r="E11" s="16"/>
    </row>
    <row r="12" spans="2:7" ht="15.75">
      <c r="B12" s="14" t="s">
        <v>19</v>
      </c>
      <c r="C12" s="15">
        <f>SUM(C13+C14+C15+C16+C19+C20)</f>
        <v>545824</v>
      </c>
      <c r="D12" s="15">
        <f>SUM(D13+D14+D15+D16+D19+D20)</f>
        <v>580678.08</v>
      </c>
      <c r="E12" s="16">
        <f aca="true" t="shared" si="0" ref="E12:E35">(D12-C12)*100/(C12)</f>
        <v>6.3855894940493565</v>
      </c>
      <c r="G12" s="17"/>
    </row>
    <row r="13" spans="2:7" ht="15.75">
      <c r="B13" s="12" t="s">
        <v>20</v>
      </c>
      <c r="C13" s="18">
        <v>245277</v>
      </c>
      <c r="D13" s="19">
        <v>253627</v>
      </c>
      <c r="E13" s="20">
        <f t="shared" si="0"/>
        <v>3.4043143058664285</v>
      </c>
      <c r="G13" s="17"/>
    </row>
    <row r="14" spans="2:7" ht="15.75">
      <c r="B14" s="12" t="s">
        <v>0</v>
      </c>
      <c r="C14" s="18">
        <v>100936</v>
      </c>
      <c r="D14" s="19">
        <v>126833</v>
      </c>
      <c r="E14" s="20">
        <f t="shared" si="0"/>
        <v>25.656851866529287</v>
      </c>
      <c r="G14" s="17"/>
    </row>
    <row r="15" spans="2:7" ht="18">
      <c r="B15" s="12" t="s">
        <v>126</v>
      </c>
      <c r="C15" s="18">
        <v>14806</v>
      </c>
      <c r="D15" s="19">
        <v>13202</v>
      </c>
      <c r="E15" s="20">
        <f t="shared" si="0"/>
        <v>-10.833445900310684</v>
      </c>
      <c r="G15" s="17"/>
    </row>
    <row r="16" spans="2:7" ht="15.75">
      <c r="B16" s="12" t="s">
        <v>62</v>
      </c>
      <c r="C16" s="21">
        <v>139268</v>
      </c>
      <c r="D16" s="19">
        <f>+'C2'!C13</f>
        <v>142826.08</v>
      </c>
      <c r="E16" s="20">
        <f t="shared" si="0"/>
        <v>2.5548438980957484</v>
      </c>
      <c r="G16" s="17"/>
    </row>
    <row r="17" spans="2:11" ht="15.75">
      <c r="B17" s="147" t="s">
        <v>100</v>
      </c>
      <c r="C17" s="21">
        <f>+C16-C18</f>
        <v>110233</v>
      </c>
      <c r="D17" s="19">
        <f>+'C2'!C14</f>
        <v>106347</v>
      </c>
      <c r="E17" s="20">
        <f t="shared" si="0"/>
        <v>-3.525260130813822</v>
      </c>
      <c r="G17" s="17"/>
      <c r="H17" s="96"/>
      <c r="J17" s="148"/>
      <c r="K17" s="148"/>
    </row>
    <row r="18" spans="2:11" ht="18">
      <c r="B18" s="147" t="s">
        <v>127</v>
      </c>
      <c r="C18" s="21">
        <v>29035</v>
      </c>
      <c r="D18" s="19">
        <f>+'C2'!C15</f>
        <v>36479.08</v>
      </c>
      <c r="E18" s="20">
        <f t="shared" si="0"/>
        <v>25.638298605131745</v>
      </c>
      <c r="G18" s="17"/>
      <c r="H18" s="96"/>
      <c r="J18" s="148"/>
      <c r="K18" s="148"/>
    </row>
    <row r="19" spans="2:11" ht="15.75">
      <c r="B19" s="12" t="s">
        <v>1</v>
      </c>
      <c r="C19" s="21">
        <v>23991</v>
      </c>
      <c r="D19" s="19">
        <v>21000</v>
      </c>
      <c r="E19" s="20">
        <f t="shared" si="0"/>
        <v>-12.467175190696512</v>
      </c>
      <c r="G19" s="17"/>
      <c r="H19" s="96"/>
      <c r="J19" s="148"/>
      <c r="K19" s="148"/>
    </row>
    <row r="20" spans="2:11" ht="18">
      <c r="B20" s="12" t="s">
        <v>128</v>
      </c>
      <c r="C20" s="21">
        <v>21546</v>
      </c>
      <c r="D20" s="19">
        <v>23190</v>
      </c>
      <c r="E20" s="20">
        <f t="shared" si="0"/>
        <v>7.630186577554999</v>
      </c>
      <c r="G20" s="17"/>
      <c r="J20" s="148"/>
      <c r="K20" s="148"/>
    </row>
    <row r="21" spans="2:11" ht="15.75">
      <c r="B21" s="14"/>
      <c r="C21" s="22"/>
      <c r="D21" s="23"/>
      <c r="E21" s="16"/>
      <c r="G21" s="17"/>
      <c r="J21" s="148"/>
      <c r="K21" s="148"/>
    </row>
    <row r="22" spans="2:11" ht="15.75">
      <c r="B22" s="14" t="s">
        <v>21</v>
      </c>
      <c r="C22" s="15">
        <f>SUM(C23:C27)</f>
        <v>52284</v>
      </c>
      <c r="D22" s="24">
        <f>SUM(D23:D27)</f>
        <v>65988</v>
      </c>
      <c r="E22" s="16">
        <f t="shared" si="0"/>
        <v>26.210695432637134</v>
      </c>
      <c r="G22" s="17"/>
      <c r="J22" s="148"/>
      <c r="K22" s="148"/>
    </row>
    <row r="23" spans="2:11" ht="15.75">
      <c r="B23" s="12" t="s">
        <v>22</v>
      </c>
      <c r="C23" s="21">
        <v>6428</v>
      </c>
      <c r="D23" s="18">
        <v>11050</v>
      </c>
      <c r="E23" s="20">
        <f t="shared" si="0"/>
        <v>71.90416925948973</v>
      </c>
      <c r="G23" s="17"/>
      <c r="J23" s="148"/>
      <c r="K23" s="148"/>
    </row>
    <row r="24" spans="2:11" ht="15.75">
      <c r="B24" s="12" t="s">
        <v>2</v>
      </c>
      <c r="C24" s="21">
        <v>1013</v>
      </c>
      <c r="D24" s="18">
        <v>1168</v>
      </c>
      <c r="E24" s="20">
        <f t="shared" si="0"/>
        <v>15.301085883514315</v>
      </c>
      <c r="G24" s="17"/>
      <c r="J24" s="148"/>
      <c r="K24" s="148"/>
    </row>
    <row r="25" spans="2:11" ht="15.75">
      <c r="B25" s="12" t="s">
        <v>3</v>
      </c>
      <c r="C25" s="21">
        <v>1334</v>
      </c>
      <c r="D25" s="18">
        <v>2286</v>
      </c>
      <c r="E25" s="20">
        <f t="shared" si="0"/>
        <v>71.36431784107945</v>
      </c>
      <c r="G25" s="17"/>
      <c r="J25" s="148"/>
      <c r="K25" s="148"/>
    </row>
    <row r="26" spans="2:7" ht="15.75">
      <c r="B26" s="12" t="s">
        <v>4</v>
      </c>
      <c r="C26" s="21">
        <v>41534</v>
      </c>
      <c r="D26" s="18">
        <v>49576</v>
      </c>
      <c r="E26" s="20">
        <f t="shared" si="0"/>
        <v>19.362450040930323</v>
      </c>
      <c r="G26" s="17"/>
    </row>
    <row r="27" spans="2:7" ht="18">
      <c r="B27" s="12" t="s">
        <v>129</v>
      </c>
      <c r="C27" s="21">
        <v>1975</v>
      </c>
      <c r="D27" s="18">
        <v>1908</v>
      </c>
      <c r="E27" s="20">
        <f t="shared" si="0"/>
        <v>-3.392405063291139</v>
      </c>
      <c r="G27" s="17"/>
    </row>
    <row r="28" spans="2:7" ht="15.75">
      <c r="B28" s="12"/>
      <c r="C28" s="18"/>
      <c r="D28" s="21"/>
      <c r="E28" s="20"/>
      <c r="G28" s="17"/>
    </row>
    <row r="29" spans="2:7" ht="15.75">
      <c r="B29" s="14" t="s">
        <v>23</v>
      </c>
      <c r="C29" s="15">
        <f>SUM(C30:C35)</f>
        <v>91142.88304256124</v>
      </c>
      <c r="D29" s="24">
        <f>SUM(D30:D35)</f>
        <v>96557</v>
      </c>
      <c r="E29" s="16">
        <f t="shared" si="0"/>
        <v>5.940252027040351</v>
      </c>
      <c r="G29" s="17"/>
    </row>
    <row r="30" spans="2:7" ht="18">
      <c r="B30" s="12" t="s">
        <v>130</v>
      </c>
      <c r="C30" s="21">
        <v>3939</v>
      </c>
      <c r="D30" s="18">
        <v>5219</v>
      </c>
      <c r="E30" s="20">
        <f t="shared" si="0"/>
        <v>32.4955572480325</v>
      </c>
      <c r="G30" s="17"/>
    </row>
    <row r="31" spans="2:7" ht="15.75">
      <c r="B31" s="12" t="s">
        <v>29</v>
      </c>
      <c r="C31" s="25">
        <v>32750</v>
      </c>
      <c r="D31" s="18">
        <v>40883</v>
      </c>
      <c r="E31" s="20">
        <f t="shared" si="0"/>
        <v>24.833587786259542</v>
      </c>
      <c r="G31" s="17"/>
    </row>
    <row r="32" spans="2:7" ht="18">
      <c r="B32" s="12" t="s">
        <v>131</v>
      </c>
      <c r="C32" s="21">
        <v>19495</v>
      </c>
      <c r="D32" s="18">
        <v>18039</v>
      </c>
      <c r="E32" s="20">
        <f t="shared" si="0"/>
        <v>-7.468581687612208</v>
      </c>
      <c r="G32" s="17"/>
    </row>
    <row r="33" spans="2:7" ht="18">
      <c r="B33" s="12" t="s">
        <v>132</v>
      </c>
      <c r="C33" s="18">
        <v>2323.883042561232</v>
      </c>
      <c r="D33" s="18">
        <v>2319</v>
      </c>
      <c r="E33" s="20">
        <f t="shared" si="0"/>
        <v>-0.2101242821519134</v>
      </c>
      <c r="G33" s="17"/>
    </row>
    <row r="34" spans="2:7" ht="15.75">
      <c r="B34" s="12" t="s">
        <v>24</v>
      </c>
      <c r="C34" s="18">
        <v>21467</v>
      </c>
      <c r="D34" s="18">
        <v>19605</v>
      </c>
      <c r="E34" s="20">
        <f t="shared" si="0"/>
        <v>-8.673778357478922</v>
      </c>
      <c r="G34" s="17"/>
    </row>
    <row r="35" spans="2:7" ht="18.75" thickBot="1">
      <c r="B35" s="9" t="s">
        <v>133</v>
      </c>
      <c r="C35" s="26">
        <v>11168</v>
      </c>
      <c r="D35" s="26">
        <v>10492</v>
      </c>
      <c r="E35" s="27">
        <f t="shared" si="0"/>
        <v>-6.053008595988539</v>
      </c>
      <c r="G35" s="17"/>
    </row>
    <row r="36" spans="2:5" ht="15.75">
      <c r="B36" s="31" t="s">
        <v>134</v>
      </c>
      <c r="C36" s="29"/>
      <c r="D36" s="18"/>
      <c r="E36" s="30"/>
    </row>
    <row r="37" ht="12.75">
      <c r="B37" s="35" t="s">
        <v>138</v>
      </c>
    </row>
    <row r="38" ht="12.75">
      <c r="B38" s="1" t="s">
        <v>172</v>
      </c>
    </row>
    <row r="39" spans="2:5" ht="12.75">
      <c r="B39" s="1" t="s">
        <v>139</v>
      </c>
      <c r="C39" s="33"/>
      <c r="D39" s="32"/>
      <c r="E39" s="34"/>
    </row>
    <row r="40" spans="2:5" ht="12.75">
      <c r="B40" s="31" t="s">
        <v>135</v>
      </c>
      <c r="C40" s="33"/>
      <c r="D40" s="33"/>
      <c r="E40" s="34"/>
    </row>
    <row r="41" ht="12.75">
      <c r="B41" s="35" t="s">
        <v>136</v>
      </c>
    </row>
    <row r="42" spans="2:5" ht="12.75">
      <c r="B42" s="204" t="s">
        <v>137</v>
      </c>
      <c r="C42" s="32"/>
      <c r="D42" s="32"/>
      <c r="E42" s="32"/>
    </row>
    <row r="43" ht="12.75">
      <c r="B43" s="202" t="s">
        <v>66</v>
      </c>
    </row>
    <row r="44" ht="12.75">
      <c r="B44" s="205" t="s">
        <v>141</v>
      </c>
    </row>
    <row r="45" spans="2:8" s="119" customFormat="1" ht="12.75">
      <c r="B45" s="205" t="s">
        <v>121</v>
      </c>
      <c r="C45" s="116"/>
      <c r="D45" s="116"/>
      <c r="E45" s="116"/>
      <c r="F45" s="116"/>
      <c r="G45" s="117"/>
      <c r="H45" s="118"/>
    </row>
    <row r="46" spans="1:8" ht="12.75">
      <c r="A46" s="1"/>
      <c r="B46" s="205" t="s">
        <v>116</v>
      </c>
      <c r="G46" s="120"/>
      <c r="H46" s="121"/>
    </row>
    <row r="47" spans="1:8" ht="12.75">
      <c r="A47" s="1"/>
      <c r="B47" s="205" t="s">
        <v>142</v>
      </c>
      <c r="G47" s="120"/>
      <c r="H47" s="121"/>
    </row>
    <row r="48" spans="1:8" ht="12.75">
      <c r="A48" s="1"/>
      <c r="B48" s="202" t="s">
        <v>115</v>
      </c>
      <c r="G48" s="120"/>
      <c r="H48" s="121"/>
    </row>
    <row r="49" spans="2:8" ht="12.75">
      <c r="B49" s="1"/>
      <c r="G49" s="120"/>
      <c r="H49" s="121"/>
    </row>
    <row r="50" spans="7:8" ht="12.75">
      <c r="G50" s="120"/>
      <c r="H50" s="121"/>
    </row>
  </sheetData>
  <sheetProtection/>
  <mergeCells count="2">
    <mergeCell ref="C6:D6"/>
    <mergeCell ref="B2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4" r:id="rId2"/>
  <headerFooter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140625" style="36" customWidth="1"/>
    <col min="2" max="2" width="21.00390625" style="36" customWidth="1"/>
    <col min="3" max="3" width="11.57421875" style="36" customWidth="1"/>
    <col min="4" max="4" width="10.00390625" style="36" customWidth="1"/>
    <col min="5" max="5" width="12.00390625" style="36" customWidth="1"/>
    <col min="6" max="6" width="15.28125" style="36" customWidth="1"/>
    <col min="7" max="8" width="9.7109375" style="36" customWidth="1"/>
    <col min="9" max="9" width="10.8515625" style="36" customWidth="1"/>
    <col min="10" max="10" width="10.7109375" style="36" customWidth="1"/>
    <col min="11" max="13" width="9.7109375" style="36" customWidth="1"/>
    <col min="14" max="16384" width="11.421875" style="36" customWidth="1"/>
  </cols>
  <sheetData>
    <row r="1" spans="2:13" s="39" customFormat="1" ht="15.75">
      <c r="B1" s="230" t="s">
        <v>99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2:13" s="39" customFormat="1" ht="15.75"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2:13" s="39" customFormat="1" ht="19.5" customHeight="1" thickBot="1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2:13" s="41" customFormat="1" ht="15.75">
      <c r="B4" s="223" t="s">
        <v>8</v>
      </c>
      <c r="C4" s="225" t="s">
        <v>9</v>
      </c>
      <c r="D4" s="227" t="s">
        <v>33</v>
      </c>
      <c r="E4" s="228"/>
      <c r="F4" s="228"/>
      <c r="G4" s="228"/>
      <c r="H4" s="228"/>
      <c r="I4" s="228"/>
      <c r="J4" s="228"/>
      <c r="K4" s="228"/>
      <c r="L4" s="229"/>
      <c r="M4" s="40" t="s">
        <v>10</v>
      </c>
    </row>
    <row r="5" spans="2:13" s="44" customFormat="1" ht="18.75" thickBot="1">
      <c r="B5" s="224"/>
      <c r="C5" s="226"/>
      <c r="D5" s="124" t="s">
        <v>11</v>
      </c>
      <c r="E5" s="42" t="s">
        <v>12</v>
      </c>
      <c r="F5" s="42" t="s">
        <v>6</v>
      </c>
      <c r="G5" s="42" t="s">
        <v>13</v>
      </c>
      <c r="H5" s="42" t="s">
        <v>14</v>
      </c>
      <c r="I5" s="42" t="s">
        <v>15</v>
      </c>
      <c r="J5" s="42" t="s">
        <v>16</v>
      </c>
      <c r="K5" s="42" t="s">
        <v>17</v>
      </c>
      <c r="L5" s="42" t="s">
        <v>18</v>
      </c>
      <c r="M5" s="43" t="s">
        <v>148</v>
      </c>
    </row>
    <row r="6" spans="2:13" s="39" customFormat="1" ht="15.75">
      <c r="B6" s="45"/>
      <c r="C6" s="108"/>
      <c r="D6" s="46"/>
      <c r="E6" s="46"/>
      <c r="F6" s="46"/>
      <c r="G6" s="46"/>
      <c r="H6" s="46"/>
      <c r="I6" s="46"/>
      <c r="J6" s="46"/>
      <c r="K6" s="46"/>
      <c r="L6" s="46"/>
      <c r="M6" s="47"/>
    </row>
    <row r="7" spans="2:16" s="39" customFormat="1" ht="15.75">
      <c r="B7" s="48" t="s">
        <v>9</v>
      </c>
      <c r="C7" s="49">
        <f>SUM(C9+C19+C26)</f>
        <v>743223.0570232051</v>
      </c>
      <c r="D7" s="49">
        <f aca="true" t="shared" si="0" ref="D7:M7">SUM(D9,D19,D26)</f>
        <v>2989</v>
      </c>
      <c r="E7" s="49">
        <f t="shared" si="0"/>
        <v>7302.87</v>
      </c>
      <c r="F7" s="49">
        <f t="shared" si="0"/>
        <v>27904.35</v>
      </c>
      <c r="G7" s="49">
        <f t="shared" si="0"/>
        <v>75778</v>
      </c>
      <c r="H7" s="49">
        <f t="shared" si="0"/>
        <v>121005.16</v>
      </c>
      <c r="I7" s="49">
        <f t="shared" si="0"/>
        <v>166756.77000000002</v>
      </c>
      <c r="J7" s="49">
        <f t="shared" si="0"/>
        <v>266192.097023205</v>
      </c>
      <c r="K7" s="49">
        <f t="shared" si="0"/>
        <v>29913</v>
      </c>
      <c r="L7" s="49">
        <f t="shared" si="0"/>
        <v>42247</v>
      </c>
      <c r="M7" s="50">
        <f t="shared" si="0"/>
        <v>3134.8099999999977</v>
      </c>
      <c r="O7" s="49"/>
      <c r="P7" s="49"/>
    </row>
    <row r="8" spans="2:13" s="39" customFormat="1" ht="15.75">
      <c r="B8" s="48"/>
      <c r="C8" s="49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2:13" s="39" customFormat="1" ht="15.75">
      <c r="B9" s="48" t="s">
        <v>19</v>
      </c>
      <c r="C9" s="53">
        <f aca="true" t="shared" si="1" ref="C9:C17">SUM(D9:M9)</f>
        <v>580678.0800000001</v>
      </c>
      <c r="D9" s="49">
        <f>SUM(D10:D13)+D16+D17</f>
        <v>418</v>
      </c>
      <c r="E9" s="49">
        <f aca="true" t="shared" si="2" ref="E9:M9">SUM(E10:E13)+E16+E17</f>
        <v>5739.87</v>
      </c>
      <c r="F9" s="49">
        <f t="shared" si="2"/>
        <v>21767.35</v>
      </c>
      <c r="G9" s="49">
        <f t="shared" si="2"/>
        <v>68377</v>
      </c>
      <c r="H9" s="49">
        <f t="shared" si="2"/>
        <v>97249.16</v>
      </c>
      <c r="I9" s="49">
        <f t="shared" si="2"/>
        <v>128862.77</v>
      </c>
      <c r="J9" s="49">
        <f t="shared" si="2"/>
        <v>203348.12</v>
      </c>
      <c r="K9" s="49">
        <f t="shared" si="2"/>
        <v>23379</v>
      </c>
      <c r="L9" s="49">
        <f t="shared" si="2"/>
        <v>29133</v>
      </c>
      <c r="M9" s="50">
        <f t="shared" si="2"/>
        <v>2403.8099999999977</v>
      </c>
    </row>
    <row r="10" spans="2:15" s="39" customFormat="1" ht="15.75">
      <c r="B10" s="54" t="s">
        <v>20</v>
      </c>
      <c r="C10" s="109">
        <f t="shared" si="1"/>
        <v>253627</v>
      </c>
      <c r="D10" s="55">
        <v>337</v>
      </c>
      <c r="E10" s="55">
        <v>3903</v>
      </c>
      <c r="F10" s="55">
        <v>6059</v>
      </c>
      <c r="G10" s="55">
        <v>11513</v>
      </c>
      <c r="H10" s="55">
        <v>28907</v>
      </c>
      <c r="I10" s="55">
        <v>70438</v>
      </c>
      <c r="J10" s="55">
        <v>105528</v>
      </c>
      <c r="K10" s="55">
        <v>12720</v>
      </c>
      <c r="L10" s="55">
        <v>14176</v>
      </c>
      <c r="M10" s="56">
        <v>46</v>
      </c>
      <c r="O10" s="122"/>
    </row>
    <row r="11" spans="2:15" s="39" customFormat="1" ht="15.75">
      <c r="B11" s="54" t="s">
        <v>0</v>
      </c>
      <c r="C11" s="109">
        <f t="shared" si="1"/>
        <v>126833</v>
      </c>
      <c r="D11" s="57">
        <v>0</v>
      </c>
      <c r="E11" s="21">
        <v>333</v>
      </c>
      <c r="F11" s="21">
        <v>136</v>
      </c>
      <c r="G11" s="21">
        <v>662</v>
      </c>
      <c r="H11" s="21">
        <v>1534</v>
      </c>
      <c r="I11" s="21">
        <v>30739</v>
      </c>
      <c r="J11" s="21">
        <v>75987</v>
      </c>
      <c r="K11" s="21">
        <v>8148</v>
      </c>
      <c r="L11" s="21">
        <v>8960</v>
      </c>
      <c r="M11" s="58">
        <v>334</v>
      </c>
      <c r="O11" s="123"/>
    </row>
    <row r="12" spans="2:15" s="39" customFormat="1" ht="18">
      <c r="B12" s="54" t="s">
        <v>143</v>
      </c>
      <c r="C12" s="109">
        <f t="shared" si="1"/>
        <v>13202</v>
      </c>
      <c r="D12" s="59">
        <v>44</v>
      </c>
      <c r="E12" s="57">
        <v>0</v>
      </c>
      <c r="F12" s="59">
        <v>38</v>
      </c>
      <c r="G12" s="59">
        <v>524</v>
      </c>
      <c r="H12" s="59">
        <v>309</v>
      </c>
      <c r="I12" s="59">
        <v>2266</v>
      </c>
      <c r="J12" s="59">
        <v>5880</v>
      </c>
      <c r="K12" s="59">
        <v>1591</v>
      </c>
      <c r="L12" s="59">
        <v>2457</v>
      </c>
      <c r="M12" s="60">
        <v>93</v>
      </c>
      <c r="O12" s="123"/>
    </row>
    <row r="13" spans="2:15" s="39" customFormat="1" ht="15.75">
      <c r="B13" s="54" t="s">
        <v>62</v>
      </c>
      <c r="C13" s="109">
        <f t="shared" si="1"/>
        <v>142826.08</v>
      </c>
      <c r="D13" s="59">
        <f>+SUM(D14:D15)</f>
        <v>37</v>
      </c>
      <c r="E13" s="59">
        <f aca="true" t="shared" si="3" ref="E13:M13">+SUM(E14:E15)</f>
        <v>1503.87</v>
      </c>
      <c r="F13" s="59">
        <f t="shared" si="3"/>
        <v>15534.35</v>
      </c>
      <c r="G13" s="59">
        <f t="shared" si="3"/>
        <v>55678</v>
      </c>
      <c r="H13" s="59">
        <f t="shared" si="3"/>
        <v>49472.16</v>
      </c>
      <c r="I13" s="59">
        <f t="shared" si="3"/>
        <v>19908.77</v>
      </c>
      <c r="J13" s="59">
        <f t="shared" si="3"/>
        <v>255.12</v>
      </c>
      <c r="K13" s="62">
        <f t="shared" si="3"/>
        <v>1</v>
      </c>
      <c r="L13" s="57">
        <f t="shared" si="3"/>
        <v>0</v>
      </c>
      <c r="M13" s="60">
        <f t="shared" si="3"/>
        <v>435.8099999999977</v>
      </c>
      <c r="O13" s="123"/>
    </row>
    <row r="14" spans="2:15" s="39" customFormat="1" ht="15.75">
      <c r="B14" s="147" t="s">
        <v>100</v>
      </c>
      <c r="C14" s="109">
        <f t="shared" si="1"/>
        <v>106347</v>
      </c>
      <c r="D14" s="59">
        <v>37</v>
      </c>
      <c r="E14" s="59">
        <v>1064</v>
      </c>
      <c r="F14" s="59">
        <v>10812</v>
      </c>
      <c r="G14" s="59">
        <v>45955</v>
      </c>
      <c r="H14" s="59">
        <v>29701</v>
      </c>
      <c r="I14" s="59">
        <v>18180</v>
      </c>
      <c r="J14" s="59">
        <v>213</v>
      </c>
      <c r="K14" s="57">
        <v>0</v>
      </c>
      <c r="L14" s="57">
        <v>0</v>
      </c>
      <c r="M14" s="60">
        <v>385</v>
      </c>
      <c r="O14" s="123"/>
    </row>
    <row r="15" spans="2:15" s="39" customFormat="1" ht="18">
      <c r="B15" s="147" t="s">
        <v>144</v>
      </c>
      <c r="C15" s="109">
        <f t="shared" si="1"/>
        <v>36479.08</v>
      </c>
      <c r="D15" s="57">
        <v>0</v>
      </c>
      <c r="E15" s="59">
        <v>439.87</v>
      </c>
      <c r="F15" s="59">
        <v>4722.35</v>
      </c>
      <c r="G15" s="59">
        <v>9723</v>
      </c>
      <c r="H15" s="59">
        <v>19771.16</v>
      </c>
      <c r="I15" s="59">
        <v>1728.77</v>
      </c>
      <c r="J15" s="59">
        <v>42.12</v>
      </c>
      <c r="K15" s="62">
        <v>1</v>
      </c>
      <c r="L15" s="57">
        <v>0</v>
      </c>
      <c r="M15" s="60">
        <v>50.80999999999767</v>
      </c>
      <c r="O15" s="123"/>
    </row>
    <row r="16" spans="2:15" s="39" customFormat="1" ht="15.75">
      <c r="B16" s="54" t="s">
        <v>1</v>
      </c>
      <c r="C16" s="109">
        <f t="shared" si="1"/>
        <v>21000</v>
      </c>
      <c r="D16" s="57">
        <v>0</v>
      </c>
      <c r="E16" s="57">
        <v>0</v>
      </c>
      <c r="F16" s="57">
        <v>0</v>
      </c>
      <c r="G16" s="57">
        <v>0</v>
      </c>
      <c r="H16" s="21">
        <v>16909</v>
      </c>
      <c r="I16" s="21">
        <v>4091</v>
      </c>
      <c r="J16" s="57">
        <v>0</v>
      </c>
      <c r="K16" s="57">
        <v>0</v>
      </c>
      <c r="L16" s="57">
        <v>0</v>
      </c>
      <c r="M16" s="61">
        <v>0</v>
      </c>
      <c r="O16" s="123"/>
    </row>
    <row r="17" spans="2:15" s="39" customFormat="1" ht="15.75">
      <c r="B17" s="54" t="s">
        <v>32</v>
      </c>
      <c r="C17" s="109">
        <f t="shared" si="1"/>
        <v>23190</v>
      </c>
      <c r="D17" s="57">
        <v>0</v>
      </c>
      <c r="E17" s="57">
        <v>0</v>
      </c>
      <c r="F17" s="57">
        <v>0</v>
      </c>
      <c r="G17" s="57">
        <v>0</v>
      </c>
      <c r="H17" s="62">
        <v>118</v>
      </c>
      <c r="I17" s="62">
        <v>1420</v>
      </c>
      <c r="J17" s="62">
        <v>15698</v>
      </c>
      <c r="K17" s="62">
        <v>919</v>
      </c>
      <c r="L17" s="62">
        <v>3540</v>
      </c>
      <c r="M17" s="63">
        <v>1495</v>
      </c>
      <c r="O17" s="123"/>
    </row>
    <row r="18" spans="2:15" s="39" customFormat="1" ht="15.75">
      <c r="B18" s="48"/>
      <c r="C18" s="49" t="s">
        <v>35</v>
      </c>
      <c r="D18" s="64"/>
      <c r="E18" s="65"/>
      <c r="F18" s="65"/>
      <c r="G18" s="64"/>
      <c r="H18" s="64"/>
      <c r="I18" s="65"/>
      <c r="J18" s="64"/>
      <c r="K18" s="64"/>
      <c r="L18" s="64"/>
      <c r="M18" s="63"/>
      <c r="O18" s="123"/>
    </row>
    <row r="19" spans="2:15" s="39" customFormat="1" ht="15.75">
      <c r="B19" s="48" t="s">
        <v>21</v>
      </c>
      <c r="C19" s="53">
        <f>SUM(C20:C24)</f>
        <v>65988</v>
      </c>
      <c r="D19" s="53">
        <f>SUM(D20:D24)</f>
        <v>2571</v>
      </c>
      <c r="E19" s="53">
        <f aca="true" t="shared" si="4" ref="E19:M19">SUM(E20:E24)</f>
        <v>1318</v>
      </c>
      <c r="F19" s="53">
        <f t="shared" si="4"/>
        <v>5405</v>
      </c>
      <c r="G19" s="53">
        <f t="shared" si="4"/>
        <v>2751</v>
      </c>
      <c r="H19" s="53">
        <f t="shared" si="4"/>
        <v>9855</v>
      </c>
      <c r="I19" s="53">
        <f t="shared" si="4"/>
        <v>14016</v>
      </c>
      <c r="J19" s="53">
        <f t="shared" si="4"/>
        <v>15934</v>
      </c>
      <c r="K19" s="53">
        <f t="shared" si="4"/>
        <v>3395</v>
      </c>
      <c r="L19" s="53">
        <f t="shared" si="4"/>
        <v>10012</v>
      </c>
      <c r="M19" s="66">
        <f t="shared" si="4"/>
        <v>731</v>
      </c>
      <c r="O19" s="123"/>
    </row>
    <row r="20" spans="2:15" s="39" customFormat="1" ht="15.75">
      <c r="B20" s="54" t="s">
        <v>22</v>
      </c>
      <c r="C20" s="109">
        <f>SUM(D20:M20)</f>
        <v>11050</v>
      </c>
      <c r="D20" s="111">
        <v>25</v>
      </c>
      <c r="E20" s="111">
        <v>37</v>
      </c>
      <c r="F20" s="111">
        <v>125</v>
      </c>
      <c r="G20" s="111">
        <v>1053</v>
      </c>
      <c r="H20" s="111">
        <v>5568</v>
      </c>
      <c r="I20" s="111">
        <v>3465</v>
      </c>
      <c r="J20" s="111">
        <v>766</v>
      </c>
      <c r="K20" s="111">
        <v>6</v>
      </c>
      <c r="L20" s="57">
        <v>0</v>
      </c>
      <c r="M20" s="112">
        <v>5</v>
      </c>
      <c r="O20" s="123"/>
    </row>
    <row r="21" spans="2:13" s="39" customFormat="1" ht="15.75">
      <c r="B21" s="54" t="s">
        <v>2</v>
      </c>
      <c r="C21" s="109">
        <f>SUM(D21:M21)</f>
        <v>1168</v>
      </c>
      <c r="D21" s="57">
        <v>0</v>
      </c>
      <c r="E21" s="21">
        <v>7</v>
      </c>
      <c r="F21" s="57">
        <v>0</v>
      </c>
      <c r="G21" s="21"/>
      <c r="H21" s="21">
        <v>256</v>
      </c>
      <c r="I21" s="21">
        <v>771</v>
      </c>
      <c r="J21" s="21">
        <v>134</v>
      </c>
      <c r="K21" s="57">
        <v>0</v>
      </c>
      <c r="L21" s="57">
        <v>0</v>
      </c>
      <c r="M21" s="61">
        <v>0</v>
      </c>
    </row>
    <row r="22" spans="2:13" s="39" customFormat="1" ht="15.75">
      <c r="B22" s="54" t="s">
        <v>3</v>
      </c>
      <c r="C22" s="109">
        <f>SUM(D22:M22)</f>
        <v>2286</v>
      </c>
      <c r="D22" s="57">
        <v>0</v>
      </c>
      <c r="E22" s="21">
        <v>171</v>
      </c>
      <c r="F22" s="57">
        <v>0</v>
      </c>
      <c r="G22" s="21">
        <v>756</v>
      </c>
      <c r="H22" s="21">
        <v>862</v>
      </c>
      <c r="I22" s="21">
        <v>492</v>
      </c>
      <c r="J22" s="21">
        <v>5</v>
      </c>
      <c r="K22" s="57">
        <v>0</v>
      </c>
      <c r="L22" s="57">
        <v>0</v>
      </c>
      <c r="M22" s="61">
        <v>0</v>
      </c>
    </row>
    <row r="23" spans="2:13" s="39" customFormat="1" ht="15.75">
      <c r="B23" s="54" t="s">
        <v>4</v>
      </c>
      <c r="C23" s="109">
        <f>SUM(D23:M23)</f>
        <v>49576</v>
      </c>
      <c r="D23" s="21">
        <v>2546</v>
      </c>
      <c r="E23" s="21">
        <v>1103</v>
      </c>
      <c r="F23" s="21">
        <v>5104</v>
      </c>
      <c r="G23" s="21">
        <v>942</v>
      </c>
      <c r="H23" s="21">
        <v>3017</v>
      </c>
      <c r="I23" s="21">
        <v>8372</v>
      </c>
      <c r="J23" s="21">
        <v>14459</v>
      </c>
      <c r="K23" s="21">
        <v>3334</v>
      </c>
      <c r="L23" s="21">
        <v>10012</v>
      </c>
      <c r="M23" s="60">
        <v>687</v>
      </c>
    </row>
    <row r="24" spans="2:13" s="39" customFormat="1" ht="15.75">
      <c r="B24" s="54" t="s">
        <v>31</v>
      </c>
      <c r="C24" s="109">
        <f>SUM(D24:M24)</f>
        <v>1908</v>
      </c>
      <c r="D24" s="57">
        <v>0</v>
      </c>
      <c r="E24" s="57">
        <v>0</v>
      </c>
      <c r="F24" s="67">
        <v>176</v>
      </c>
      <c r="G24" s="57">
        <v>0</v>
      </c>
      <c r="H24" s="67">
        <v>152</v>
      </c>
      <c r="I24" s="67">
        <v>916</v>
      </c>
      <c r="J24" s="67">
        <v>570</v>
      </c>
      <c r="K24" s="67">
        <v>55</v>
      </c>
      <c r="L24" s="57">
        <v>0</v>
      </c>
      <c r="M24" s="68">
        <v>39</v>
      </c>
    </row>
    <row r="25" spans="2:13" s="39" customFormat="1" ht="15.75">
      <c r="B25" s="48"/>
      <c r="C25" s="49"/>
      <c r="D25" s="64"/>
      <c r="E25" s="65"/>
      <c r="F25" s="65"/>
      <c r="G25" s="64"/>
      <c r="H25" s="64"/>
      <c r="I25" s="65"/>
      <c r="J25" s="64"/>
      <c r="K25" s="64"/>
      <c r="L25" s="64"/>
      <c r="M25" s="63"/>
    </row>
    <row r="26" spans="2:15" s="39" customFormat="1" ht="18">
      <c r="B26" s="210" t="s">
        <v>145</v>
      </c>
      <c r="C26" s="53">
        <f>SUM(C27:C32)</f>
        <v>96556.97702320504</v>
      </c>
      <c r="D26" s="57">
        <v>0</v>
      </c>
      <c r="E26" s="69">
        <f aca="true" t="shared" si="5" ref="E26:L26">SUM(E27:E32)</f>
        <v>245</v>
      </c>
      <c r="F26" s="69">
        <f t="shared" si="5"/>
        <v>732</v>
      </c>
      <c r="G26" s="53">
        <f t="shared" si="5"/>
        <v>4650</v>
      </c>
      <c r="H26" s="53">
        <f t="shared" si="5"/>
        <v>13901</v>
      </c>
      <c r="I26" s="69">
        <f t="shared" si="5"/>
        <v>23878</v>
      </c>
      <c r="J26" s="53">
        <f t="shared" si="5"/>
        <v>46909.977023205036</v>
      </c>
      <c r="K26" s="53">
        <f t="shared" si="5"/>
        <v>3139</v>
      </c>
      <c r="L26" s="53">
        <f t="shared" si="5"/>
        <v>3102</v>
      </c>
      <c r="M26" s="61">
        <v>0</v>
      </c>
      <c r="O26" s="39" t="s">
        <v>35</v>
      </c>
    </row>
    <row r="27" spans="2:13" s="39" customFormat="1" ht="18">
      <c r="B27" s="54" t="s">
        <v>146</v>
      </c>
      <c r="C27" s="109">
        <f aca="true" t="shared" si="6" ref="C27:C32">SUM(D27:M27)</f>
        <v>5219</v>
      </c>
      <c r="D27" s="57">
        <v>0</v>
      </c>
      <c r="E27" s="57">
        <v>0</v>
      </c>
      <c r="F27" s="21">
        <v>358</v>
      </c>
      <c r="G27" s="21">
        <v>833</v>
      </c>
      <c r="H27" s="21">
        <v>2645</v>
      </c>
      <c r="I27" s="21">
        <v>1383</v>
      </c>
      <c r="J27" s="57">
        <v>0</v>
      </c>
      <c r="K27" s="57">
        <v>0</v>
      </c>
      <c r="L27" s="57">
        <v>0</v>
      </c>
      <c r="M27" s="61">
        <v>0</v>
      </c>
    </row>
    <row r="28" spans="2:13" s="39" customFormat="1" ht="15.75">
      <c r="B28" s="54" t="s">
        <v>5</v>
      </c>
      <c r="C28" s="109">
        <f t="shared" si="6"/>
        <v>40883</v>
      </c>
      <c r="D28" s="57">
        <v>0</v>
      </c>
      <c r="E28" s="21">
        <v>150</v>
      </c>
      <c r="F28" s="21">
        <v>374</v>
      </c>
      <c r="G28" s="21">
        <v>157</v>
      </c>
      <c r="H28" s="21">
        <v>138</v>
      </c>
      <c r="I28" s="21">
        <v>7415</v>
      </c>
      <c r="J28" s="21">
        <v>26727</v>
      </c>
      <c r="K28" s="21">
        <v>3001</v>
      </c>
      <c r="L28" s="21">
        <v>2921</v>
      </c>
      <c r="M28" s="61">
        <v>0</v>
      </c>
    </row>
    <row r="29" spans="2:13" s="39" customFormat="1" ht="18">
      <c r="B29" s="54" t="s">
        <v>64</v>
      </c>
      <c r="C29" s="109">
        <f t="shared" si="6"/>
        <v>18038.977023205036</v>
      </c>
      <c r="D29" s="57">
        <v>0</v>
      </c>
      <c r="E29" s="57">
        <v>0</v>
      </c>
      <c r="F29" s="57">
        <v>0</v>
      </c>
      <c r="G29" s="57">
        <v>0</v>
      </c>
      <c r="H29" s="70">
        <v>4945</v>
      </c>
      <c r="I29" s="70">
        <v>12370</v>
      </c>
      <c r="J29" s="70">
        <v>723.9770232050369</v>
      </c>
      <c r="K29" s="57">
        <v>0</v>
      </c>
      <c r="L29" s="57">
        <v>0</v>
      </c>
      <c r="M29" s="61">
        <v>0</v>
      </c>
    </row>
    <row r="30" spans="2:13" s="39" customFormat="1" ht="15.75">
      <c r="B30" s="54" t="s">
        <v>65</v>
      </c>
      <c r="C30" s="109">
        <v>2319</v>
      </c>
      <c r="D30" s="57">
        <v>0</v>
      </c>
      <c r="E30" s="70">
        <v>55</v>
      </c>
      <c r="F30" s="57">
        <v>0</v>
      </c>
      <c r="G30" s="70">
        <v>1000</v>
      </c>
      <c r="H30" s="70">
        <v>1006</v>
      </c>
      <c r="I30" s="70">
        <v>258</v>
      </c>
      <c r="J30" s="57">
        <v>0</v>
      </c>
      <c r="K30" s="57">
        <v>0</v>
      </c>
      <c r="L30" s="57">
        <v>0</v>
      </c>
      <c r="M30" s="61">
        <v>0</v>
      </c>
    </row>
    <row r="31" spans="1:14" ht="15.75">
      <c r="A31" s="39"/>
      <c r="B31" s="54" t="s">
        <v>24</v>
      </c>
      <c r="C31" s="109">
        <f t="shared" si="6"/>
        <v>19605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71">
        <v>19286</v>
      </c>
      <c r="K31" s="71">
        <v>138</v>
      </c>
      <c r="L31" s="71">
        <v>181</v>
      </c>
      <c r="M31" s="61">
        <v>0</v>
      </c>
      <c r="N31" s="39"/>
    </row>
    <row r="32" spans="1:14" ht="18.75" thickBot="1">
      <c r="A32" s="39"/>
      <c r="B32" s="72" t="s">
        <v>147</v>
      </c>
      <c r="C32" s="110">
        <f t="shared" si="6"/>
        <v>10492</v>
      </c>
      <c r="D32" s="73">
        <v>0</v>
      </c>
      <c r="E32" s="74">
        <v>40</v>
      </c>
      <c r="F32" s="73">
        <v>0</v>
      </c>
      <c r="G32" s="74">
        <v>2660</v>
      </c>
      <c r="H32" s="74">
        <v>5167</v>
      </c>
      <c r="I32" s="74">
        <v>2452</v>
      </c>
      <c r="J32" s="74">
        <v>173</v>
      </c>
      <c r="K32" s="73">
        <v>0</v>
      </c>
      <c r="L32" s="73">
        <v>0</v>
      </c>
      <c r="M32" s="75">
        <v>0</v>
      </c>
      <c r="N32" s="39"/>
    </row>
    <row r="33" spans="2:3" ht="12.75">
      <c r="B33" s="38" t="s">
        <v>159</v>
      </c>
      <c r="C33" s="37"/>
    </row>
    <row r="34" spans="2:13" ht="12.75">
      <c r="B34" s="31" t="s">
        <v>150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256" ht="12.75">
      <c r="A35" s="31"/>
      <c r="B35" s="35" t="s">
        <v>173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2:13" ht="12.75">
      <c r="B36" s="35" t="s">
        <v>151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4" s="119" customFormat="1" ht="12.75">
      <c r="A37" s="36"/>
      <c r="B37" s="31" t="s">
        <v>135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6"/>
    </row>
    <row r="38" spans="1:14" s="119" customFormat="1" ht="12.75">
      <c r="A38" s="36"/>
      <c r="B38" s="35" t="s">
        <v>174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6"/>
    </row>
    <row r="39" spans="1:13" ht="12.75">
      <c r="A39" s="36"/>
      <c r="B39" s="206" t="s">
        <v>117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2.75">
      <c r="A40" s="36"/>
      <c r="B40" s="203" t="s">
        <v>66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2.75">
      <c r="A41" s="36"/>
      <c r="B41" s="205" t="s">
        <v>141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2:8" s="119" customFormat="1" ht="12.75">
      <c r="B42" s="205" t="s">
        <v>121</v>
      </c>
      <c r="C42" s="116"/>
      <c r="D42" s="116"/>
      <c r="E42" s="116"/>
      <c r="F42" s="116"/>
      <c r="G42" s="117"/>
      <c r="H42" s="118"/>
    </row>
    <row r="43" spans="1:8" ht="12.75">
      <c r="A43" s="1"/>
      <c r="B43" s="205" t="s">
        <v>116</v>
      </c>
      <c r="G43" s="120"/>
      <c r="H43" s="121"/>
    </row>
    <row r="44" spans="1:14" ht="12.75">
      <c r="A44" s="1"/>
      <c r="B44" s="202" t="s">
        <v>115</v>
      </c>
      <c r="C44"/>
      <c r="D44"/>
      <c r="E44"/>
      <c r="F44"/>
      <c r="G44" s="120"/>
      <c r="H44" s="121"/>
      <c r="I44"/>
      <c r="J44"/>
      <c r="K44"/>
      <c r="L44"/>
      <c r="M44"/>
      <c r="N44"/>
    </row>
  </sheetData>
  <sheetProtection/>
  <mergeCells count="4">
    <mergeCell ref="B4:B5"/>
    <mergeCell ref="C4:C5"/>
    <mergeCell ref="D4:L4"/>
    <mergeCell ref="B1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7" r:id="rId2"/>
  <headerFooter>
    <oddHeader>&amp;L&amp;G</oddHeader>
  </headerFooter>
  <ignoredErrors>
    <ignoredError sqref="D13:M13" formulaRange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21.7109375" style="0" customWidth="1"/>
    <col min="8" max="8" width="12.00390625" style="0" customWidth="1"/>
  </cols>
  <sheetData>
    <row r="1" spans="2:17" s="1" customFormat="1" ht="36.75" customHeight="1" thickBot="1">
      <c r="B1" s="242" t="s">
        <v>96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2:17" s="1" customFormat="1" ht="12.75">
      <c r="B2" s="243" t="s">
        <v>51</v>
      </c>
      <c r="C2" s="246" t="s">
        <v>9</v>
      </c>
      <c r="D2" s="249" t="s">
        <v>50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1"/>
    </row>
    <row r="3" spans="2:17" s="1" customFormat="1" ht="12.75">
      <c r="B3" s="244"/>
      <c r="C3" s="247"/>
      <c r="D3" s="252" t="s">
        <v>49</v>
      </c>
      <c r="E3" s="253"/>
      <c r="F3" s="254"/>
      <c r="G3" s="252" t="s">
        <v>48</v>
      </c>
      <c r="H3" s="253"/>
      <c r="I3" s="254"/>
      <c r="J3" s="236" t="s">
        <v>0</v>
      </c>
      <c r="K3" s="236" t="s">
        <v>47</v>
      </c>
      <c r="L3" s="233" t="s">
        <v>62</v>
      </c>
      <c r="M3" s="234"/>
      <c r="N3" s="235"/>
      <c r="O3" s="236" t="s">
        <v>1</v>
      </c>
      <c r="P3" s="238" t="s">
        <v>46</v>
      </c>
      <c r="Q3" s="240" t="s">
        <v>45</v>
      </c>
    </row>
    <row r="4" spans="2:17" s="1" customFormat="1" ht="14.25">
      <c r="B4" s="245"/>
      <c r="C4" s="248"/>
      <c r="D4" s="76" t="s">
        <v>9</v>
      </c>
      <c r="E4" s="77" t="s">
        <v>152</v>
      </c>
      <c r="F4" s="77" t="s">
        <v>44</v>
      </c>
      <c r="G4" s="76" t="s">
        <v>43</v>
      </c>
      <c r="H4" s="78" t="s">
        <v>153</v>
      </c>
      <c r="I4" s="77" t="s">
        <v>42</v>
      </c>
      <c r="J4" s="237"/>
      <c r="K4" s="237"/>
      <c r="L4" s="76" t="s">
        <v>43</v>
      </c>
      <c r="M4" s="113" t="s">
        <v>63</v>
      </c>
      <c r="N4" s="114" t="s">
        <v>154</v>
      </c>
      <c r="O4" s="237"/>
      <c r="P4" s="239"/>
      <c r="Q4" s="241"/>
    </row>
    <row r="5" spans="2:19" s="1" customFormat="1" ht="15.75" customHeight="1">
      <c r="B5" s="83" t="s">
        <v>41</v>
      </c>
      <c r="C5" s="149">
        <f>SUM(D5,G5,J5,K5,L5,O5,P5:Q5)</f>
        <v>580677.83</v>
      </c>
      <c r="D5" s="149">
        <f>SUM(E5:F5)</f>
        <v>253627</v>
      </c>
      <c r="E5" s="149">
        <f aca="true" t="shared" si="0" ref="E5:Q5">SUM(E6:E15)</f>
        <v>238410</v>
      </c>
      <c r="F5" s="149">
        <f t="shared" si="0"/>
        <v>15217</v>
      </c>
      <c r="G5" s="149">
        <v>13202</v>
      </c>
      <c r="H5" s="149">
        <f t="shared" si="0"/>
        <v>9591</v>
      </c>
      <c r="I5" s="149">
        <v>3611</v>
      </c>
      <c r="J5" s="149">
        <f t="shared" si="0"/>
        <v>126833</v>
      </c>
      <c r="K5" s="149">
        <f t="shared" si="0"/>
        <v>818</v>
      </c>
      <c r="L5" s="149">
        <f t="shared" si="0"/>
        <v>142825.83</v>
      </c>
      <c r="M5" s="149">
        <f t="shared" si="0"/>
        <v>106347</v>
      </c>
      <c r="N5" s="149">
        <f t="shared" si="0"/>
        <v>36478.83</v>
      </c>
      <c r="O5" s="149">
        <f t="shared" si="0"/>
        <v>21000</v>
      </c>
      <c r="P5" s="149">
        <f t="shared" si="0"/>
        <v>20878</v>
      </c>
      <c r="Q5" s="150">
        <f t="shared" si="0"/>
        <v>1494</v>
      </c>
      <c r="S5" s="79"/>
    </row>
    <row r="6" spans="2:18" s="81" customFormat="1" ht="15.75" customHeight="1">
      <c r="B6" s="86" t="s">
        <v>40</v>
      </c>
      <c r="C6" s="149">
        <f aca="true" t="shared" si="1" ref="C6:C15">SUM(D6,G6,J6,K6,L6,O6,P6:Q6)</f>
        <v>418</v>
      </c>
      <c r="D6" s="128">
        <f>+E6+F6</f>
        <v>337</v>
      </c>
      <c r="E6" s="128">
        <v>337</v>
      </c>
      <c r="F6" s="128">
        <v>0</v>
      </c>
      <c r="G6" s="128">
        <f aca="true" t="shared" si="2" ref="G6:G15">+H6+I6</f>
        <v>44</v>
      </c>
      <c r="H6" s="128">
        <v>0</v>
      </c>
      <c r="I6" s="128">
        <v>44</v>
      </c>
      <c r="J6" s="128">
        <v>0</v>
      </c>
      <c r="K6" s="128">
        <v>0</v>
      </c>
      <c r="L6" s="128">
        <f>+M6+N6</f>
        <v>37</v>
      </c>
      <c r="M6" s="128">
        <v>37</v>
      </c>
      <c r="N6" s="128">
        <v>0</v>
      </c>
      <c r="O6" s="128">
        <v>0</v>
      </c>
      <c r="P6" s="128">
        <v>0</v>
      </c>
      <c r="Q6" s="136">
        <v>0</v>
      </c>
      <c r="R6" s="80"/>
    </row>
    <row r="7" spans="2:18" s="81" customFormat="1" ht="15.75" customHeight="1">
      <c r="B7" s="86" t="s">
        <v>39</v>
      </c>
      <c r="C7" s="149">
        <f t="shared" si="1"/>
        <v>5739.87</v>
      </c>
      <c r="D7" s="128">
        <f aca="true" t="shared" si="3" ref="D7:D15">+E7+F7</f>
        <v>3903</v>
      </c>
      <c r="E7" s="128">
        <v>3769</v>
      </c>
      <c r="F7" s="128">
        <v>134</v>
      </c>
      <c r="G7" s="128">
        <f t="shared" si="2"/>
        <v>0</v>
      </c>
      <c r="H7" s="128">
        <v>0</v>
      </c>
      <c r="I7" s="128"/>
      <c r="J7" s="128">
        <v>333</v>
      </c>
      <c r="K7" s="128"/>
      <c r="L7" s="128">
        <f aca="true" t="shared" si="4" ref="L7:L15">+M7+N7</f>
        <v>1503.87</v>
      </c>
      <c r="M7" s="128">
        <v>1064</v>
      </c>
      <c r="N7" s="128">
        <v>439.87</v>
      </c>
      <c r="O7" s="128">
        <v>0</v>
      </c>
      <c r="P7" s="128">
        <v>0</v>
      </c>
      <c r="Q7" s="136">
        <v>0</v>
      </c>
      <c r="R7" s="80"/>
    </row>
    <row r="8" spans="2:18" s="81" customFormat="1" ht="15.75" customHeight="1">
      <c r="B8" s="86" t="s">
        <v>6</v>
      </c>
      <c r="C8" s="149">
        <f t="shared" si="1"/>
        <v>21767.35</v>
      </c>
      <c r="D8" s="128">
        <f t="shared" si="3"/>
        <v>6059</v>
      </c>
      <c r="E8" s="128">
        <v>1490</v>
      </c>
      <c r="F8" s="128">
        <v>4569</v>
      </c>
      <c r="G8" s="128">
        <f t="shared" si="2"/>
        <v>38</v>
      </c>
      <c r="H8" s="128">
        <v>0</v>
      </c>
      <c r="I8" s="128">
        <v>38</v>
      </c>
      <c r="J8" s="128">
        <v>136</v>
      </c>
      <c r="K8" s="128">
        <v>0</v>
      </c>
      <c r="L8" s="128">
        <f t="shared" si="4"/>
        <v>15534.35</v>
      </c>
      <c r="M8" s="128">
        <v>10812</v>
      </c>
      <c r="N8" s="128">
        <v>4722.35</v>
      </c>
      <c r="O8" s="128">
        <v>0</v>
      </c>
      <c r="P8" s="128">
        <v>0</v>
      </c>
      <c r="Q8" s="136">
        <v>0</v>
      </c>
      <c r="R8" s="80"/>
    </row>
    <row r="9" spans="2:18" s="81" customFormat="1" ht="15.75" customHeight="1">
      <c r="B9" s="86" t="s">
        <v>118</v>
      </c>
      <c r="C9" s="149">
        <f t="shared" si="1"/>
        <v>68377</v>
      </c>
      <c r="D9" s="128">
        <f t="shared" si="3"/>
        <v>11513</v>
      </c>
      <c r="E9" s="128">
        <v>8535</v>
      </c>
      <c r="F9" s="128">
        <v>2978</v>
      </c>
      <c r="G9" s="128">
        <f t="shared" si="2"/>
        <v>524</v>
      </c>
      <c r="H9" s="128">
        <v>0</v>
      </c>
      <c r="I9" s="128">
        <v>524</v>
      </c>
      <c r="J9" s="128">
        <v>662</v>
      </c>
      <c r="K9" s="128">
        <v>0</v>
      </c>
      <c r="L9" s="128">
        <f t="shared" si="4"/>
        <v>55678</v>
      </c>
      <c r="M9" s="128">
        <v>45955</v>
      </c>
      <c r="N9" s="128">
        <v>9723</v>
      </c>
      <c r="O9" s="128">
        <v>0</v>
      </c>
      <c r="P9" s="128">
        <v>0</v>
      </c>
      <c r="Q9" s="136">
        <v>0</v>
      </c>
      <c r="R9" s="80"/>
    </row>
    <row r="10" spans="2:18" s="81" customFormat="1" ht="15.75" customHeight="1">
      <c r="B10" s="86" t="s">
        <v>38</v>
      </c>
      <c r="C10" s="149">
        <f t="shared" si="1"/>
        <v>97249.16</v>
      </c>
      <c r="D10" s="128">
        <f t="shared" si="3"/>
        <v>28907</v>
      </c>
      <c r="E10" s="128">
        <v>27341</v>
      </c>
      <c r="F10" s="128">
        <v>1566</v>
      </c>
      <c r="G10" s="128">
        <f t="shared" si="2"/>
        <v>309</v>
      </c>
      <c r="H10" s="128">
        <v>100</v>
      </c>
      <c r="I10" s="128">
        <v>209</v>
      </c>
      <c r="J10" s="128">
        <v>1534</v>
      </c>
      <c r="K10" s="128">
        <v>118</v>
      </c>
      <c r="L10" s="128">
        <f t="shared" si="4"/>
        <v>49472.16</v>
      </c>
      <c r="M10" s="128">
        <v>29701</v>
      </c>
      <c r="N10" s="128">
        <v>19771.16</v>
      </c>
      <c r="O10" s="128">
        <v>16909</v>
      </c>
      <c r="P10" s="128"/>
      <c r="Q10" s="136">
        <v>0</v>
      </c>
      <c r="R10" s="80"/>
    </row>
    <row r="11" spans="2:18" s="81" customFormat="1" ht="15.75" customHeight="1">
      <c r="B11" s="86" t="s">
        <v>155</v>
      </c>
      <c r="C11" s="149">
        <f t="shared" si="1"/>
        <v>128862.77</v>
      </c>
      <c r="D11" s="128">
        <f t="shared" si="3"/>
        <v>70438</v>
      </c>
      <c r="E11" s="128">
        <v>64468</v>
      </c>
      <c r="F11" s="128">
        <v>5970</v>
      </c>
      <c r="G11" s="128">
        <f t="shared" si="2"/>
        <v>2266</v>
      </c>
      <c r="H11" s="128">
        <v>1757</v>
      </c>
      <c r="I11" s="128">
        <v>509</v>
      </c>
      <c r="J11" s="128">
        <v>30739</v>
      </c>
      <c r="K11" s="128">
        <v>311</v>
      </c>
      <c r="L11" s="128">
        <f t="shared" si="4"/>
        <v>19908.77</v>
      </c>
      <c r="M11" s="128">
        <v>18180</v>
      </c>
      <c r="N11" s="128">
        <v>1728.77</v>
      </c>
      <c r="O11" s="128">
        <v>4091</v>
      </c>
      <c r="P11" s="128">
        <v>1109</v>
      </c>
      <c r="Q11" s="136">
        <v>0</v>
      </c>
      <c r="R11" s="80"/>
    </row>
    <row r="12" spans="2:18" s="81" customFormat="1" ht="15.75" customHeight="1">
      <c r="B12" s="86" t="s">
        <v>119</v>
      </c>
      <c r="C12" s="149">
        <f t="shared" si="1"/>
        <v>203348.12</v>
      </c>
      <c r="D12" s="128">
        <f t="shared" si="3"/>
        <v>105528</v>
      </c>
      <c r="E12" s="128">
        <v>105528</v>
      </c>
      <c r="F12" s="128">
        <v>0</v>
      </c>
      <c r="G12" s="128">
        <f t="shared" si="2"/>
        <v>5880</v>
      </c>
      <c r="H12" s="128">
        <v>5012</v>
      </c>
      <c r="I12" s="128">
        <v>868</v>
      </c>
      <c r="J12" s="128">
        <v>75987</v>
      </c>
      <c r="K12" s="128">
        <v>388</v>
      </c>
      <c r="L12" s="128">
        <f t="shared" si="4"/>
        <v>255.12</v>
      </c>
      <c r="M12" s="128">
        <v>213</v>
      </c>
      <c r="N12" s="128">
        <v>42.12</v>
      </c>
      <c r="O12" s="128"/>
      <c r="P12" s="128">
        <v>15310</v>
      </c>
      <c r="Q12" s="136">
        <v>0</v>
      </c>
      <c r="R12" s="80"/>
    </row>
    <row r="13" spans="2:18" s="81" customFormat="1" ht="15.75" customHeight="1">
      <c r="B13" s="86" t="s">
        <v>37</v>
      </c>
      <c r="C13" s="149">
        <f t="shared" si="1"/>
        <v>23378.75</v>
      </c>
      <c r="D13" s="128">
        <f t="shared" si="3"/>
        <v>12720</v>
      </c>
      <c r="E13" s="128">
        <v>12720</v>
      </c>
      <c r="F13" s="128">
        <v>0</v>
      </c>
      <c r="G13" s="128">
        <f t="shared" si="2"/>
        <v>1591</v>
      </c>
      <c r="H13" s="128">
        <v>692</v>
      </c>
      <c r="I13" s="128">
        <v>899</v>
      </c>
      <c r="J13" s="128">
        <v>8148</v>
      </c>
      <c r="K13" s="128">
        <v>0</v>
      </c>
      <c r="L13" s="128">
        <f t="shared" si="4"/>
        <v>0.75</v>
      </c>
      <c r="M13" s="128">
        <v>0</v>
      </c>
      <c r="N13" s="128">
        <v>0.75</v>
      </c>
      <c r="O13" s="128">
        <v>0</v>
      </c>
      <c r="P13" s="128">
        <v>919</v>
      </c>
      <c r="Q13" s="136">
        <v>0</v>
      </c>
      <c r="R13" s="80"/>
    </row>
    <row r="14" spans="2:18" s="81" customFormat="1" ht="15.75" customHeight="1">
      <c r="B14" s="86" t="s">
        <v>120</v>
      </c>
      <c r="C14" s="149">
        <f t="shared" si="1"/>
        <v>29133</v>
      </c>
      <c r="D14" s="128">
        <f t="shared" si="3"/>
        <v>14176</v>
      </c>
      <c r="E14" s="128">
        <v>14176</v>
      </c>
      <c r="F14" s="128">
        <v>0</v>
      </c>
      <c r="G14" s="128">
        <f t="shared" si="2"/>
        <v>2457</v>
      </c>
      <c r="H14" s="128">
        <v>2030</v>
      </c>
      <c r="I14" s="128">
        <v>427</v>
      </c>
      <c r="J14" s="128">
        <v>8960</v>
      </c>
      <c r="K14" s="128">
        <v>0</v>
      </c>
      <c r="L14" s="128">
        <f t="shared" si="4"/>
        <v>0</v>
      </c>
      <c r="M14" s="128">
        <v>0</v>
      </c>
      <c r="N14" s="128">
        <v>0</v>
      </c>
      <c r="O14" s="128">
        <v>0</v>
      </c>
      <c r="P14" s="128">
        <v>3540</v>
      </c>
      <c r="Q14" s="136">
        <v>0</v>
      </c>
      <c r="R14" s="80"/>
    </row>
    <row r="15" spans="2:18" s="81" customFormat="1" ht="15.75" customHeight="1" thickBot="1">
      <c r="B15" s="88" t="s">
        <v>156</v>
      </c>
      <c r="C15" s="151">
        <f t="shared" si="1"/>
        <v>2403.8099999999977</v>
      </c>
      <c r="D15" s="138">
        <f t="shared" si="3"/>
        <v>46</v>
      </c>
      <c r="E15" s="138">
        <v>46</v>
      </c>
      <c r="F15" s="138">
        <v>0</v>
      </c>
      <c r="G15" s="138">
        <f t="shared" si="2"/>
        <v>93</v>
      </c>
      <c r="H15" s="138">
        <v>0</v>
      </c>
      <c r="I15" s="138">
        <v>93</v>
      </c>
      <c r="J15" s="138">
        <v>334</v>
      </c>
      <c r="K15" s="138">
        <v>1</v>
      </c>
      <c r="L15" s="138">
        <f t="shared" si="4"/>
        <v>435.8099999999977</v>
      </c>
      <c r="M15" s="138">
        <v>385</v>
      </c>
      <c r="N15" s="138">
        <v>50.80999999999767</v>
      </c>
      <c r="O15" s="138">
        <v>0</v>
      </c>
      <c r="P15" s="138">
        <v>0</v>
      </c>
      <c r="Q15" s="139">
        <v>1494</v>
      </c>
      <c r="R15" s="80"/>
    </row>
    <row r="16" s="1" customFormat="1" ht="12.75">
      <c r="B16" s="1" t="s">
        <v>157</v>
      </c>
    </row>
    <row r="17" s="1" customFormat="1" ht="12.75">
      <c r="B17" s="1" t="s">
        <v>158</v>
      </c>
    </row>
    <row r="18" s="1" customFormat="1" ht="12.75">
      <c r="B18" s="35" t="s">
        <v>173</v>
      </c>
    </row>
    <row r="19" spans="2:10" ht="12.75">
      <c r="B19" s="1" t="s">
        <v>160</v>
      </c>
      <c r="I19" s="1"/>
      <c r="J19" s="1"/>
    </row>
    <row r="20" spans="2:10" ht="12.75">
      <c r="B20" s="206" t="s">
        <v>117</v>
      </c>
      <c r="I20" s="1"/>
      <c r="J20" s="1"/>
    </row>
    <row r="21" ht="12.75">
      <c r="B21" s="202" t="s">
        <v>66</v>
      </c>
    </row>
    <row r="22" ht="12.75">
      <c r="B22" s="205" t="s">
        <v>141</v>
      </c>
    </row>
    <row r="23" spans="2:11" ht="15.75">
      <c r="B23" s="205" t="s">
        <v>121</v>
      </c>
      <c r="K23" s="87"/>
    </row>
    <row r="24" ht="12.75">
      <c r="B24" s="205" t="s">
        <v>116</v>
      </c>
    </row>
    <row r="25" ht="12.75">
      <c r="B25" s="202" t="s">
        <v>115</v>
      </c>
    </row>
  </sheetData>
  <sheetProtection/>
  <mergeCells count="12">
    <mergeCell ref="J3:J4"/>
    <mergeCell ref="K3:K4"/>
    <mergeCell ref="L3:N3"/>
    <mergeCell ref="O3:O4"/>
    <mergeCell ref="P3:P4"/>
    <mergeCell ref="Q3:Q4"/>
    <mergeCell ref="B1:Q1"/>
    <mergeCell ref="B2:B4"/>
    <mergeCell ref="C2:C4"/>
    <mergeCell ref="D2:Q2"/>
    <mergeCell ref="D3:F3"/>
    <mergeCell ref="G3:I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7" r:id="rId2"/>
  <headerFooter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9.00390625" style="129" customWidth="1"/>
    <col min="2" max="2" width="16.57421875" style="129" customWidth="1"/>
    <col min="3" max="3" width="14.7109375" style="129" customWidth="1"/>
    <col min="4" max="4" width="16.421875" style="129" customWidth="1"/>
    <col min="5" max="5" width="17.57421875" style="129" customWidth="1"/>
    <col min="6" max="6" width="16.421875" style="129" customWidth="1"/>
    <col min="7" max="7" width="17.140625" style="129" customWidth="1"/>
    <col min="8" max="9" width="16.00390625" style="129" customWidth="1"/>
    <col min="10" max="10" width="15.7109375" style="129" customWidth="1"/>
    <col min="11" max="16384" width="9.140625" style="129" customWidth="1"/>
  </cols>
  <sheetData>
    <row r="1" spans="1:10" s="89" customFormat="1" ht="30" customHeight="1" thickBot="1">
      <c r="A1" s="255" t="s">
        <v>97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s="85" customFormat="1" ht="15.75">
      <c r="A2" s="256" t="s">
        <v>51</v>
      </c>
      <c r="B2" s="259" t="s">
        <v>9</v>
      </c>
      <c r="C2" s="262" t="s">
        <v>55</v>
      </c>
      <c r="D2" s="263"/>
      <c r="E2" s="263"/>
      <c r="F2" s="263"/>
      <c r="G2" s="263"/>
      <c r="H2" s="263"/>
      <c r="I2" s="263"/>
      <c r="J2" s="264"/>
    </row>
    <row r="3" spans="1:10" s="85" customFormat="1" ht="15.75">
      <c r="A3" s="257"/>
      <c r="B3" s="260"/>
      <c r="C3" s="265" t="s">
        <v>22</v>
      </c>
      <c r="D3" s="266"/>
      <c r="E3" s="267"/>
      <c r="F3" s="268" t="s">
        <v>2</v>
      </c>
      <c r="G3" s="268" t="s">
        <v>3</v>
      </c>
      <c r="H3" s="270" t="s">
        <v>54</v>
      </c>
      <c r="I3" s="270" t="s">
        <v>175</v>
      </c>
      <c r="J3" s="272" t="s">
        <v>4</v>
      </c>
    </row>
    <row r="4" spans="1:10" s="85" customFormat="1" ht="31.5">
      <c r="A4" s="258"/>
      <c r="B4" s="261"/>
      <c r="C4" s="90" t="s">
        <v>9</v>
      </c>
      <c r="D4" s="82" t="s">
        <v>53</v>
      </c>
      <c r="E4" s="82" t="s">
        <v>52</v>
      </c>
      <c r="F4" s="269"/>
      <c r="G4" s="269"/>
      <c r="H4" s="271"/>
      <c r="I4" s="271"/>
      <c r="J4" s="273"/>
    </row>
    <row r="5" spans="1:14" s="93" customFormat="1" ht="18" customHeight="1">
      <c r="A5" s="83" t="s">
        <v>41</v>
      </c>
      <c r="B5" s="130">
        <f>SUM(C5,F5,G5,H5,I5,J5)</f>
        <v>65988</v>
      </c>
      <c r="C5" s="133">
        <f>SUM(D5:E5)</f>
        <v>11050</v>
      </c>
      <c r="D5" s="127">
        <f aca="true" t="shared" si="0" ref="D5:J5">SUM(D6:D15)</f>
        <v>1213</v>
      </c>
      <c r="E5" s="127">
        <f t="shared" si="0"/>
        <v>9837</v>
      </c>
      <c r="F5" s="127">
        <f t="shared" si="0"/>
        <v>1168</v>
      </c>
      <c r="G5" s="127">
        <f t="shared" si="0"/>
        <v>2286</v>
      </c>
      <c r="H5" s="127">
        <f t="shared" si="0"/>
        <v>1725</v>
      </c>
      <c r="I5" s="127">
        <f t="shared" si="0"/>
        <v>183</v>
      </c>
      <c r="J5" s="134">
        <f t="shared" si="0"/>
        <v>49576</v>
      </c>
      <c r="K5" s="92"/>
      <c r="L5" s="92"/>
      <c r="M5" s="92"/>
      <c r="N5" s="59"/>
    </row>
    <row r="6" spans="1:14" s="93" customFormat="1" ht="18" customHeight="1">
      <c r="A6" s="86" t="s">
        <v>40</v>
      </c>
      <c r="B6" s="131">
        <f aca="true" t="shared" si="1" ref="B6:B15">SUM(C6,F6,G6,H6,I6,J6)</f>
        <v>2571</v>
      </c>
      <c r="C6" s="135">
        <f>SUM(D6:E6)</f>
        <v>25</v>
      </c>
      <c r="D6" s="128"/>
      <c r="E6" s="128">
        <v>25</v>
      </c>
      <c r="F6" s="128">
        <v>0</v>
      </c>
      <c r="G6" s="128">
        <v>0</v>
      </c>
      <c r="H6" s="128">
        <v>0</v>
      </c>
      <c r="I6" s="128">
        <v>0</v>
      </c>
      <c r="J6" s="136">
        <v>2546</v>
      </c>
      <c r="N6" s="59"/>
    </row>
    <row r="7" spans="1:14" s="93" customFormat="1" ht="18" customHeight="1">
      <c r="A7" s="86" t="s">
        <v>39</v>
      </c>
      <c r="B7" s="131">
        <f t="shared" si="1"/>
        <v>1318</v>
      </c>
      <c r="C7" s="135">
        <f aca="true" t="shared" si="2" ref="C7:C15">SUM(D7:E7)</f>
        <v>37</v>
      </c>
      <c r="D7" s="128"/>
      <c r="E7" s="128">
        <v>37</v>
      </c>
      <c r="F7" s="128">
        <v>7</v>
      </c>
      <c r="G7" s="128">
        <v>171</v>
      </c>
      <c r="H7" s="128">
        <v>0</v>
      </c>
      <c r="I7" s="128">
        <v>0</v>
      </c>
      <c r="J7" s="136">
        <v>1103</v>
      </c>
      <c r="N7" s="59"/>
    </row>
    <row r="8" spans="1:14" s="93" customFormat="1" ht="18" customHeight="1">
      <c r="A8" s="86" t="s">
        <v>6</v>
      </c>
      <c r="B8" s="131">
        <f t="shared" si="1"/>
        <v>5405</v>
      </c>
      <c r="C8" s="135">
        <f t="shared" si="2"/>
        <v>125</v>
      </c>
      <c r="D8" s="128"/>
      <c r="E8" s="128">
        <v>125</v>
      </c>
      <c r="F8" s="128">
        <v>0</v>
      </c>
      <c r="G8" s="128">
        <v>0</v>
      </c>
      <c r="H8" s="128">
        <v>176</v>
      </c>
      <c r="I8" s="128">
        <v>0</v>
      </c>
      <c r="J8" s="136">
        <v>5104</v>
      </c>
      <c r="N8" s="59"/>
    </row>
    <row r="9" spans="1:14" s="93" customFormat="1" ht="18" customHeight="1">
      <c r="A9" s="86" t="s">
        <v>118</v>
      </c>
      <c r="B9" s="131">
        <f t="shared" si="1"/>
        <v>2751</v>
      </c>
      <c r="C9" s="135">
        <f t="shared" si="2"/>
        <v>1053</v>
      </c>
      <c r="D9" s="128">
        <v>239</v>
      </c>
      <c r="E9" s="128">
        <v>814</v>
      </c>
      <c r="F9" s="128">
        <v>0</v>
      </c>
      <c r="G9" s="128">
        <v>756</v>
      </c>
      <c r="H9" s="128">
        <v>0</v>
      </c>
      <c r="I9" s="128">
        <v>0</v>
      </c>
      <c r="J9" s="136">
        <v>942</v>
      </c>
      <c r="N9" s="59"/>
    </row>
    <row r="10" spans="1:14" s="93" customFormat="1" ht="18" customHeight="1">
      <c r="A10" s="86" t="s">
        <v>38</v>
      </c>
      <c r="B10" s="131">
        <f t="shared" si="1"/>
        <v>9855</v>
      </c>
      <c r="C10" s="135">
        <f t="shared" si="2"/>
        <v>5568</v>
      </c>
      <c r="D10" s="128">
        <v>0</v>
      </c>
      <c r="E10" s="128">
        <v>5568</v>
      </c>
      <c r="F10" s="128">
        <v>256</v>
      </c>
      <c r="G10" s="128">
        <v>862</v>
      </c>
      <c r="H10" s="128">
        <v>142</v>
      </c>
      <c r="I10" s="128">
        <v>10</v>
      </c>
      <c r="J10" s="136">
        <v>3017</v>
      </c>
      <c r="N10" s="59"/>
    </row>
    <row r="11" spans="1:14" s="93" customFormat="1" ht="18" customHeight="1">
      <c r="A11" s="86" t="s">
        <v>155</v>
      </c>
      <c r="B11" s="131">
        <f t="shared" si="1"/>
        <v>14016</v>
      </c>
      <c r="C11" s="135">
        <f t="shared" si="2"/>
        <v>3465</v>
      </c>
      <c r="D11" s="128">
        <v>974</v>
      </c>
      <c r="E11" s="128">
        <v>2491</v>
      </c>
      <c r="F11" s="128">
        <v>771</v>
      </c>
      <c r="G11" s="128">
        <v>492</v>
      </c>
      <c r="H11" s="128">
        <v>755</v>
      </c>
      <c r="I11" s="128">
        <v>161</v>
      </c>
      <c r="J11" s="136">
        <v>8372</v>
      </c>
      <c r="N11" s="59"/>
    </row>
    <row r="12" spans="1:14" s="93" customFormat="1" ht="15.75">
      <c r="A12" s="86" t="s">
        <v>119</v>
      </c>
      <c r="B12" s="131">
        <f t="shared" si="1"/>
        <v>15934</v>
      </c>
      <c r="C12" s="135">
        <f t="shared" si="2"/>
        <v>766</v>
      </c>
      <c r="D12" s="128">
        <v>0</v>
      </c>
      <c r="E12" s="128">
        <v>766</v>
      </c>
      <c r="F12" s="128">
        <v>134</v>
      </c>
      <c r="G12" s="128">
        <v>5</v>
      </c>
      <c r="H12" s="128">
        <v>570</v>
      </c>
      <c r="I12" s="128">
        <v>0</v>
      </c>
      <c r="J12" s="136">
        <v>14459</v>
      </c>
      <c r="N12" s="59"/>
    </row>
    <row r="13" spans="1:14" s="93" customFormat="1" ht="18" customHeight="1">
      <c r="A13" s="86" t="s">
        <v>37</v>
      </c>
      <c r="B13" s="131">
        <f t="shared" si="1"/>
        <v>3395</v>
      </c>
      <c r="C13" s="135">
        <f t="shared" si="2"/>
        <v>6</v>
      </c>
      <c r="D13" s="128">
        <v>0</v>
      </c>
      <c r="E13" s="128">
        <v>6</v>
      </c>
      <c r="F13" s="128">
        <v>0</v>
      </c>
      <c r="G13" s="128">
        <v>0</v>
      </c>
      <c r="H13" s="128">
        <v>55</v>
      </c>
      <c r="I13" s="128">
        <v>0</v>
      </c>
      <c r="J13" s="136">
        <v>3334</v>
      </c>
      <c r="N13" s="59"/>
    </row>
    <row r="14" spans="1:14" s="93" customFormat="1" ht="18" customHeight="1">
      <c r="A14" s="86" t="s">
        <v>120</v>
      </c>
      <c r="B14" s="131">
        <f t="shared" si="1"/>
        <v>10012</v>
      </c>
      <c r="C14" s="135">
        <f t="shared" si="2"/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36">
        <v>10012</v>
      </c>
      <c r="N14" s="59"/>
    </row>
    <row r="15" spans="1:14" s="94" customFormat="1" ht="18" customHeight="1" thickBot="1">
      <c r="A15" s="88" t="s">
        <v>161</v>
      </c>
      <c r="B15" s="132">
        <f t="shared" si="1"/>
        <v>731</v>
      </c>
      <c r="C15" s="137">
        <f t="shared" si="2"/>
        <v>5</v>
      </c>
      <c r="D15" s="138">
        <v>0</v>
      </c>
      <c r="E15" s="138">
        <v>5</v>
      </c>
      <c r="F15" s="138">
        <v>0</v>
      </c>
      <c r="G15" s="138">
        <v>0</v>
      </c>
      <c r="H15" s="138">
        <v>27</v>
      </c>
      <c r="I15" s="138">
        <v>12</v>
      </c>
      <c r="J15" s="139">
        <v>687</v>
      </c>
      <c r="K15" s="93"/>
      <c r="L15" s="93"/>
      <c r="M15" s="93"/>
      <c r="N15" s="59"/>
    </row>
    <row r="16" ht="15">
      <c r="A16" s="1" t="s">
        <v>149</v>
      </c>
    </row>
    <row r="17" ht="15">
      <c r="A17" s="206" t="s">
        <v>117</v>
      </c>
    </row>
    <row r="18" ht="15">
      <c r="A18" s="202" t="s">
        <v>66</v>
      </c>
    </row>
    <row r="19" ht="15">
      <c r="A19" s="205" t="s">
        <v>141</v>
      </c>
    </row>
    <row r="20" ht="15">
      <c r="A20" s="205" t="s">
        <v>121</v>
      </c>
    </row>
    <row r="21" ht="15">
      <c r="A21" s="205" t="s">
        <v>116</v>
      </c>
    </row>
    <row r="22" ht="15">
      <c r="A22" s="202" t="s">
        <v>115</v>
      </c>
    </row>
  </sheetData>
  <sheetProtection/>
  <mergeCells count="10">
    <mergeCell ref="A1:J1"/>
    <mergeCell ref="A2:A4"/>
    <mergeCell ref="B2:B4"/>
    <mergeCell ref="C2:J2"/>
    <mergeCell ref="C3:E3"/>
    <mergeCell ref="F3:F4"/>
    <mergeCell ref="G3:G4"/>
    <mergeCell ref="H3:H4"/>
    <mergeCell ref="I3:I4"/>
    <mergeCell ref="J3:J4"/>
  </mergeCells>
  <printOptions/>
  <pageMargins left="0.7480314960629921" right="0.7480314960629921" top="0.984251968503937" bottom="0.984251968503937" header="0" footer="0"/>
  <pageSetup fitToHeight="1" fitToWidth="1" horizontalDpi="600" verticalDpi="600" orientation="landscape" scale="74" r:id="rId2"/>
  <headerFooter alignWithMargins="0">
    <oddHeader>&amp;L&amp;G</oddHeader>
  </headerFooter>
  <ignoredErrors>
    <ignoredError sqref="C6:C15" formulaRange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9.00390625" style="79" customWidth="1"/>
    <col min="2" max="2" width="12.28125" style="79" customWidth="1"/>
    <col min="3" max="3" width="11.7109375" style="79" customWidth="1"/>
    <col min="4" max="4" width="12.8515625" style="79" customWidth="1"/>
    <col min="5" max="5" width="11.8515625" style="96" customWidth="1"/>
    <col min="6" max="6" width="13.00390625" style="79" customWidth="1"/>
    <col min="7" max="8" width="12.421875" style="79" customWidth="1"/>
    <col min="9" max="9" width="14.57421875" style="79" customWidth="1"/>
    <col min="10" max="10" width="12.8515625" style="79" customWidth="1"/>
    <col min="11" max="11" width="13.140625" style="79" customWidth="1"/>
    <col min="12" max="12" width="9.140625" style="79" customWidth="1"/>
    <col min="13" max="13" width="12.7109375" style="79" customWidth="1"/>
    <col min="14" max="16384" width="9.140625" style="79" customWidth="1"/>
  </cols>
  <sheetData>
    <row r="1" spans="1:13" s="89" customFormat="1" ht="33" customHeight="1">
      <c r="A1" s="274" t="s">
        <v>98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</row>
    <row r="2" spans="1:13" s="85" customFormat="1" ht="15.75">
      <c r="A2" s="275" t="s">
        <v>51</v>
      </c>
      <c r="B2" s="278" t="s">
        <v>9</v>
      </c>
      <c r="C2" s="279" t="s">
        <v>61</v>
      </c>
      <c r="D2" s="280"/>
      <c r="E2" s="280"/>
      <c r="F2" s="280"/>
      <c r="G2" s="280"/>
      <c r="H2" s="280"/>
      <c r="I2" s="280"/>
      <c r="J2" s="280"/>
      <c r="K2" s="280"/>
      <c r="L2" s="280"/>
      <c r="M2" s="281"/>
    </row>
    <row r="3" spans="1:13" s="85" customFormat="1" ht="15.75">
      <c r="A3" s="276"/>
      <c r="B3" s="268"/>
      <c r="C3" s="268" t="s">
        <v>5</v>
      </c>
      <c r="D3" s="268" t="s">
        <v>162</v>
      </c>
      <c r="E3" s="279" t="s">
        <v>24</v>
      </c>
      <c r="F3" s="280"/>
      <c r="G3" s="280"/>
      <c r="H3" s="281"/>
      <c r="I3" s="278" t="s">
        <v>163</v>
      </c>
      <c r="J3" s="279" t="s">
        <v>60</v>
      </c>
      <c r="K3" s="280"/>
      <c r="L3" s="281"/>
      <c r="M3" s="270" t="s">
        <v>166</v>
      </c>
    </row>
    <row r="4" spans="1:13" s="85" customFormat="1" ht="18">
      <c r="A4" s="277"/>
      <c r="B4" s="269"/>
      <c r="C4" s="269"/>
      <c r="D4" s="269"/>
      <c r="E4" s="100" t="s">
        <v>9</v>
      </c>
      <c r="F4" s="125" t="s">
        <v>59</v>
      </c>
      <c r="G4" s="125" t="s">
        <v>58</v>
      </c>
      <c r="H4" s="125" t="s">
        <v>57</v>
      </c>
      <c r="I4" s="269"/>
      <c r="J4" s="125" t="s">
        <v>164</v>
      </c>
      <c r="K4" s="125" t="s">
        <v>165</v>
      </c>
      <c r="L4" s="125" t="s">
        <v>56</v>
      </c>
      <c r="M4" s="271"/>
    </row>
    <row r="5" spans="1:18" s="89" customFormat="1" ht="20.25" customHeight="1">
      <c r="A5" s="131" t="s">
        <v>41</v>
      </c>
      <c r="B5" s="91">
        <f>SUM(C5:E5,I5,J5,K5,L5,M5)</f>
        <v>96557</v>
      </c>
      <c r="C5" s="140">
        <f>SUM(C6:C14)</f>
        <v>40883</v>
      </c>
      <c r="D5" s="127">
        <f>SUM(D6:D14)</f>
        <v>5219</v>
      </c>
      <c r="E5" s="127">
        <v>19605</v>
      </c>
      <c r="F5" s="127">
        <v>1615</v>
      </c>
      <c r="G5" s="127">
        <f>SUM(G6:G15)</f>
        <v>9375</v>
      </c>
      <c r="H5" s="127">
        <f aca="true" t="shared" si="0" ref="H5:M5">SUM(H6:H15)</f>
        <v>8615</v>
      </c>
      <c r="I5" s="127">
        <f t="shared" si="0"/>
        <v>18039</v>
      </c>
      <c r="J5" s="127">
        <f t="shared" si="0"/>
        <v>7630</v>
      </c>
      <c r="K5" s="127">
        <f t="shared" si="0"/>
        <v>2440</v>
      </c>
      <c r="L5" s="127">
        <f t="shared" si="0"/>
        <v>422</v>
      </c>
      <c r="M5" s="146">
        <f t="shared" si="0"/>
        <v>2319</v>
      </c>
      <c r="O5" s="102"/>
      <c r="R5" s="103"/>
    </row>
    <row r="6" spans="1:18" s="93" customFormat="1" ht="20.25" customHeight="1">
      <c r="A6" s="101" t="s">
        <v>40</v>
      </c>
      <c r="B6" s="141">
        <v>0</v>
      </c>
      <c r="C6" s="141">
        <v>0</v>
      </c>
      <c r="D6" s="128">
        <v>0</v>
      </c>
      <c r="E6" s="128">
        <v>0</v>
      </c>
      <c r="F6" s="128">
        <v>0</v>
      </c>
      <c r="G6" s="128">
        <v>0</v>
      </c>
      <c r="H6" s="128">
        <v>0</v>
      </c>
      <c r="I6" s="128">
        <v>0</v>
      </c>
      <c r="J6" s="128">
        <v>0</v>
      </c>
      <c r="K6" s="128">
        <v>0</v>
      </c>
      <c r="L6" s="128">
        <v>0</v>
      </c>
      <c r="M6" s="142">
        <v>0</v>
      </c>
      <c r="N6" s="104"/>
      <c r="O6" s="105"/>
      <c r="R6" s="106"/>
    </row>
    <row r="7" spans="1:18" s="93" customFormat="1" ht="20.25" customHeight="1">
      <c r="A7" s="101" t="s">
        <v>39</v>
      </c>
      <c r="B7" s="84">
        <f aca="true" t="shared" si="1" ref="B7:B14">SUM(C7:E7,I7,J7,K7,L7,M7)</f>
        <v>245</v>
      </c>
      <c r="C7" s="141">
        <v>150</v>
      </c>
      <c r="D7" s="128">
        <v>0</v>
      </c>
      <c r="E7" s="128">
        <v>0</v>
      </c>
      <c r="F7" s="128">
        <v>0</v>
      </c>
      <c r="G7" s="128">
        <v>0</v>
      </c>
      <c r="H7" s="128">
        <v>0</v>
      </c>
      <c r="I7" s="128">
        <v>0</v>
      </c>
      <c r="J7" s="128">
        <v>40</v>
      </c>
      <c r="K7" s="128">
        <v>0</v>
      </c>
      <c r="L7" s="128">
        <v>0</v>
      </c>
      <c r="M7" s="142">
        <v>55</v>
      </c>
      <c r="N7" s="104"/>
      <c r="O7" s="105"/>
      <c r="R7" s="106"/>
    </row>
    <row r="8" spans="1:18" s="93" customFormat="1" ht="20.25" customHeight="1">
      <c r="A8" s="101" t="s">
        <v>6</v>
      </c>
      <c r="B8" s="84">
        <f t="shared" si="1"/>
        <v>732</v>
      </c>
      <c r="C8" s="141">
        <v>374</v>
      </c>
      <c r="D8" s="128">
        <v>358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42">
        <v>0</v>
      </c>
      <c r="N8" s="104"/>
      <c r="O8" s="105"/>
      <c r="R8" s="106"/>
    </row>
    <row r="9" spans="1:18" s="93" customFormat="1" ht="20.25" customHeight="1">
      <c r="A9" s="86" t="s">
        <v>118</v>
      </c>
      <c r="B9" s="84">
        <f t="shared" si="1"/>
        <v>4650</v>
      </c>
      <c r="C9" s="141">
        <v>157</v>
      </c>
      <c r="D9" s="128">
        <v>833</v>
      </c>
      <c r="E9" s="128">
        <v>0</v>
      </c>
      <c r="F9" s="128">
        <v>0</v>
      </c>
      <c r="G9" s="128">
        <v>0</v>
      </c>
      <c r="H9" s="128">
        <v>0</v>
      </c>
      <c r="I9" s="128">
        <v>0</v>
      </c>
      <c r="J9" s="128">
        <v>2510</v>
      </c>
      <c r="K9" s="128">
        <v>0</v>
      </c>
      <c r="L9" s="128">
        <v>150</v>
      </c>
      <c r="M9" s="142">
        <v>1000</v>
      </c>
      <c r="N9" s="104"/>
      <c r="O9" s="105"/>
      <c r="R9" s="106"/>
    </row>
    <row r="10" spans="1:18" s="93" customFormat="1" ht="20.25" customHeight="1">
      <c r="A10" s="86" t="s">
        <v>38</v>
      </c>
      <c r="B10" s="84">
        <f t="shared" si="1"/>
        <v>13901</v>
      </c>
      <c r="C10" s="141">
        <v>138</v>
      </c>
      <c r="D10" s="128">
        <v>2645</v>
      </c>
      <c r="E10" s="128">
        <v>0</v>
      </c>
      <c r="F10" s="128">
        <v>0</v>
      </c>
      <c r="G10" s="128">
        <v>0</v>
      </c>
      <c r="H10" s="128">
        <v>0</v>
      </c>
      <c r="I10" s="128">
        <v>4945</v>
      </c>
      <c r="J10" s="128">
        <v>4980</v>
      </c>
      <c r="K10" s="128">
        <v>0</v>
      </c>
      <c r="L10" s="128">
        <v>187</v>
      </c>
      <c r="M10" s="142">
        <v>1006</v>
      </c>
      <c r="N10" s="104"/>
      <c r="O10" s="105"/>
      <c r="R10" s="106"/>
    </row>
    <row r="11" spans="1:18" s="93" customFormat="1" ht="20.25" customHeight="1">
      <c r="A11" s="86" t="s">
        <v>155</v>
      </c>
      <c r="B11" s="84">
        <f t="shared" si="1"/>
        <v>23878</v>
      </c>
      <c r="C11" s="141">
        <v>7415</v>
      </c>
      <c r="D11" s="128">
        <v>1383</v>
      </c>
      <c r="E11" s="128">
        <v>0</v>
      </c>
      <c r="F11" s="128">
        <v>0</v>
      </c>
      <c r="G11" s="128">
        <v>0</v>
      </c>
      <c r="H11" s="128">
        <v>0</v>
      </c>
      <c r="I11" s="128">
        <v>12370</v>
      </c>
      <c r="J11" s="128">
        <v>100</v>
      </c>
      <c r="K11" s="128">
        <v>2320</v>
      </c>
      <c r="L11" s="128">
        <v>32</v>
      </c>
      <c r="M11" s="142">
        <v>258</v>
      </c>
      <c r="N11" s="104"/>
      <c r="O11" s="105"/>
      <c r="R11" s="106"/>
    </row>
    <row r="12" spans="1:18" s="93" customFormat="1" ht="15.75">
      <c r="A12" s="86" t="s">
        <v>119</v>
      </c>
      <c r="B12" s="84">
        <f t="shared" si="1"/>
        <v>46910</v>
      </c>
      <c r="C12" s="141">
        <v>26727</v>
      </c>
      <c r="D12" s="128">
        <v>0</v>
      </c>
      <c r="E12" s="128">
        <v>19286</v>
      </c>
      <c r="F12" s="128">
        <v>1376</v>
      </c>
      <c r="G12" s="128">
        <v>9375</v>
      </c>
      <c r="H12" s="128">
        <v>8535</v>
      </c>
      <c r="I12" s="128">
        <v>724</v>
      </c>
      <c r="J12" s="128">
        <v>0</v>
      </c>
      <c r="K12" s="128">
        <v>120</v>
      </c>
      <c r="L12" s="128">
        <v>53</v>
      </c>
      <c r="M12" s="142">
        <v>0</v>
      </c>
      <c r="N12" s="104"/>
      <c r="O12" s="105"/>
      <c r="R12" s="106"/>
    </row>
    <row r="13" spans="1:19" s="93" customFormat="1" ht="20.25" customHeight="1">
      <c r="A13" s="86" t="s">
        <v>37</v>
      </c>
      <c r="B13" s="84">
        <f t="shared" si="1"/>
        <v>3139</v>
      </c>
      <c r="C13" s="141">
        <v>3001</v>
      </c>
      <c r="D13" s="128">
        <v>0</v>
      </c>
      <c r="E13" s="128">
        <v>138</v>
      </c>
      <c r="F13" s="128">
        <v>58</v>
      </c>
      <c r="G13" s="128">
        <v>0</v>
      </c>
      <c r="H13" s="128">
        <v>80</v>
      </c>
      <c r="I13" s="128">
        <v>0</v>
      </c>
      <c r="J13" s="128">
        <v>0</v>
      </c>
      <c r="K13" s="128">
        <v>0</v>
      </c>
      <c r="L13" s="128">
        <v>0</v>
      </c>
      <c r="M13" s="142">
        <v>0</v>
      </c>
      <c r="N13" s="104"/>
      <c r="O13" s="105"/>
      <c r="P13" s="92"/>
      <c r="R13" s="106"/>
      <c r="S13" s="94"/>
    </row>
    <row r="14" spans="1:18" s="93" customFormat="1" ht="20.25" customHeight="1">
      <c r="A14" s="86" t="s">
        <v>120</v>
      </c>
      <c r="B14" s="84">
        <f t="shared" si="1"/>
        <v>3102</v>
      </c>
      <c r="C14" s="141">
        <v>2921</v>
      </c>
      <c r="D14" s="128">
        <v>0</v>
      </c>
      <c r="E14" s="128">
        <v>181</v>
      </c>
      <c r="F14" s="128">
        <v>181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42">
        <v>0</v>
      </c>
      <c r="N14" s="104"/>
      <c r="O14" s="105"/>
      <c r="R14" s="106"/>
    </row>
    <row r="15" spans="1:19" s="94" customFormat="1" ht="20.25" customHeight="1">
      <c r="A15" s="107" t="s">
        <v>167</v>
      </c>
      <c r="B15" s="115">
        <v>0</v>
      </c>
      <c r="C15" s="143">
        <v>0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5">
        <v>0</v>
      </c>
      <c r="O15" s="92"/>
      <c r="P15" s="92"/>
      <c r="S15" s="92"/>
    </row>
    <row r="16" spans="1:8" ht="12.75">
      <c r="A16" s="79" t="s">
        <v>168</v>
      </c>
      <c r="E16" s="97"/>
      <c r="F16" s="98"/>
      <c r="G16" s="99"/>
      <c r="H16" s="99"/>
    </row>
    <row r="17" spans="1:8" ht="12.75">
      <c r="A17" s="79" t="s">
        <v>169</v>
      </c>
      <c r="E17" s="97"/>
      <c r="F17" s="98"/>
      <c r="G17" s="99"/>
      <c r="H17" s="99"/>
    </row>
    <row r="18" spans="1:18" ht="12.75">
      <c r="A18" s="1" t="s">
        <v>170</v>
      </c>
      <c r="E18" s="97"/>
      <c r="F18" s="98"/>
      <c r="G18" s="99"/>
      <c r="H18" s="99"/>
      <c r="P18" s="95"/>
      <c r="Q18" s="95"/>
      <c r="R18" s="95"/>
    </row>
    <row r="19" spans="1:18" ht="12.75">
      <c r="A19" s="206" t="s">
        <v>117</v>
      </c>
      <c r="E19" s="97"/>
      <c r="F19" s="98"/>
      <c r="G19" s="99"/>
      <c r="H19" s="99"/>
      <c r="P19" s="95"/>
      <c r="Q19" s="95"/>
      <c r="R19" s="95"/>
    </row>
    <row r="20" spans="1:8" ht="12.75">
      <c r="A20" s="202" t="s">
        <v>66</v>
      </c>
      <c r="E20" s="97"/>
      <c r="F20" s="98"/>
      <c r="G20" s="99"/>
      <c r="H20" s="99"/>
    </row>
    <row r="21" spans="1:8" ht="12.75">
      <c r="A21" s="205" t="s">
        <v>141</v>
      </c>
      <c r="E21" s="97"/>
      <c r="F21" s="98"/>
      <c r="G21" s="99"/>
      <c r="H21" s="99"/>
    </row>
    <row r="22" spans="1:8" ht="15.75">
      <c r="A22" s="205" t="s">
        <v>121</v>
      </c>
      <c r="E22" s="97"/>
      <c r="F22" s="98"/>
      <c r="G22" s="99"/>
      <c r="H22" s="57"/>
    </row>
    <row r="23" spans="1:8" ht="15.75">
      <c r="A23" s="205" t="s">
        <v>116</v>
      </c>
      <c r="E23" s="97"/>
      <c r="F23" s="95"/>
      <c r="G23" s="95"/>
      <c r="H23" s="70"/>
    </row>
    <row r="24" spans="1:8" ht="15.75">
      <c r="A24" s="202" t="s">
        <v>115</v>
      </c>
      <c r="H24" s="57"/>
    </row>
    <row r="25" ht="15.75">
      <c r="H25" s="70"/>
    </row>
    <row r="26" ht="15.75">
      <c r="H26" s="70"/>
    </row>
    <row r="27" ht="15.75">
      <c r="H27" s="70"/>
    </row>
    <row r="28" ht="15.75">
      <c r="H28" s="57"/>
    </row>
    <row r="29" ht="15.75">
      <c r="H29" s="57"/>
    </row>
  </sheetData>
  <sheetProtection/>
  <mergeCells count="10">
    <mergeCell ref="A1:M1"/>
    <mergeCell ref="A2:A4"/>
    <mergeCell ref="B2:B4"/>
    <mergeCell ref="C2:M2"/>
    <mergeCell ref="C3:C4"/>
    <mergeCell ref="D3:D4"/>
    <mergeCell ref="E3:H3"/>
    <mergeCell ref="I3:I4"/>
    <mergeCell ref="J3:L3"/>
    <mergeCell ref="M3:M4"/>
  </mergeCells>
  <printOptions/>
  <pageMargins left="0.35433070866141736" right="0.15748031496062992" top="0.984251968503937" bottom="0.984251968503937" header="0" footer="0"/>
  <pageSetup fitToHeight="1" fitToWidth="1" horizontalDpi="600" verticalDpi="600" orientation="landscape" scale="81" r:id="rId2"/>
  <headerFooter alignWithMargins="0">
    <oddHeader>&amp;L&amp;G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8" customWidth="1"/>
    <col min="2" max="2" width="18.57421875" style="28" customWidth="1"/>
    <col min="3" max="3" width="11.421875" style="28" customWidth="1"/>
    <col min="4" max="4" width="14.8515625" style="28" customWidth="1"/>
    <col min="5" max="5" width="12.8515625" style="28" customWidth="1"/>
    <col min="6" max="6" width="14.28125" style="28" customWidth="1"/>
    <col min="7" max="7" width="12.57421875" style="28" customWidth="1"/>
    <col min="8" max="8" width="12.8515625" style="28" customWidth="1"/>
    <col min="9" max="9" width="13.8515625" style="28" customWidth="1"/>
    <col min="10" max="10" width="14.421875" style="28" customWidth="1"/>
    <col min="11" max="16384" width="11.421875" style="28" customWidth="1"/>
  </cols>
  <sheetData>
    <row r="1" spans="1:12" ht="15.75">
      <c r="A1" s="200" t="s">
        <v>101</v>
      </c>
      <c r="B1" s="201"/>
      <c r="C1" s="201"/>
      <c r="D1" s="201"/>
      <c r="E1" s="201"/>
      <c r="F1" s="201"/>
      <c r="G1" s="152"/>
      <c r="H1" s="152"/>
      <c r="I1" s="152"/>
      <c r="J1" s="152"/>
      <c r="K1" s="152"/>
      <c r="L1" s="152"/>
    </row>
    <row r="2" spans="1:12" ht="15.75">
      <c r="A2" s="201"/>
      <c r="B2" s="201"/>
      <c r="C2" s="201"/>
      <c r="D2" s="201"/>
      <c r="E2" s="201"/>
      <c r="F2" s="201"/>
      <c r="G2" s="152"/>
      <c r="H2" s="152"/>
      <c r="I2" s="152"/>
      <c r="J2" s="152"/>
      <c r="K2" s="152"/>
      <c r="L2" s="152"/>
    </row>
    <row r="3" spans="1:12" ht="16.5" thickBot="1">
      <c r="A3" s="201"/>
      <c r="B3" s="201"/>
      <c r="C3" s="201"/>
      <c r="D3" s="201"/>
      <c r="E3" s="201"/>
      <c r="F3" s="201"/>
      <c r="G3" s="152"/>
      <c r="H3" s="152"/>
      <c r="I3" s="152"/>
      <c r="J3" s="152"/>
      <c r="K3" s="152"/>
      <c r="L3" s="152"/>
    </row>
    <row r="4" spans="1:13" ht="16.5" thickBot="1">
      <c r="A4" s="284" t="s">
        <v>67</v>
      </c>
      <c r="B4" s="285"/>
      <c r="C4" s="286"/>
      <c r="D4" s="153"/>
      <c r="E4" s="153"/>
      <c r="F4" s="153"/>
      <c r="G4" s="153"/>
      <c r="H4" s="153"/>
      <c r="I4" s="153"/>
      <c r="J4" s="153"/>
      <c r="K4" s="153"/>
      <c r="L4" s="153"/>
      <c r="M4" s="154"/>
    </row>
    <row r="5" spans="1:12" ht="15.75">
      <c r="A5" s="287" t="s">
        <v>9</v>
      </c>
      <c r="B5" s="288"/>
      <c r="C5" s="155">
        <v>0.013313740581375345</v>
      </c>
      <c r="D5" s="156"/>
      <c r="E5" s="157"/>
      <c r="F5" s="157"/>
      <c r="G5" s="157"/>
      <c r="H5" s="157"/>
      <c r="I5" s="157"/>
      <c r="J5" s="157"/>
      <c r="K5" s="157"/>
      <c r="L5" s="157"/>
    </row>
    <row r="6" spans="1:12" ht="15.75">
      <c r="A6" s="282" t="s">
        <v>68</v>
      </c>
      <c r="B6" s="283"/>
      <c r="C6" s="158">
        <v>0.05145957798228585</v>
      </c>
      <c r="D6" s="156"/>
      <c r="E6" s="157"/>
      <c r="F6" s="157"/>
      <c r="G6" s="157"/>
      <c r="H6" s="157"/>
      <c r="I6" s="157"/>
      <c r="J6" s="157"/>
      <c r="K6" s="157"/>
      <c r="L6" s="157"/>
    </row>
    <row r="7" spans="1:12" ht="15.75">
      <c r="A7" s="282" t="s">
        <v>69</v>
      </c>
      <c r="B7" s="283"/>
      <c r="C7" s="158">
        <v>0.10424406358068476</v>
      </c>
      <c r="D7" s="156"/>
      <c r="E7" s="157"/>
      <c r="F7" s="157"/>
      <c r="G7" s="157"/>
      <c r="H7" s="157"/>
      <c r="I7" s="157"/>
      <c r="J7" s="157"/>
      <c r="K7" s="157"/>
      <c r="L7" s="157"/>
    </row>
    <row r="8" spans="1:12" ht="15.75">
      <c r="A8" s="282" t="s">
        <v>122</v>
      </c>
      <c r="B8" s="283"/>
      <c r="C8" s="158">
        <v>0.03445718686337809</v>
      </c>
      <c r="D8" s="156"/>
      <c r="E8" s="157"/>
      <c r="F8" s="157"/>
      <c r="G8" s="157"/>
      <c r="H8" s="157"/>
      <c r="I8" s="157"/>
      <c r="J8" s="157"/>
      <c r="K8" s="157"/>
      <c r="L8" s="157"/>
    </row>
    <row r="9" spans="1:12" ht="15.75">
      <c r="A9" s="282" t="s">
        <v>70</v>
      </c>
      <c r="B9" s="283"/>
      <c r="C9" s="158">
        <v>0.03966427317094211</v>
      </c>
      <c r="D9" s="156"/>
      <c r="E9" s="157"/>
      <c r="F9" s="157"/>
      <c r="G9" s="157"/>
      <c r="H9" s="157"/>
      <c r="I9" s="157"/>
      <c r="J9" s="157"/>
      <c r="K9" s="157"/>
      <c r="L9" s="157"/>
    </row>
    <row r="10" spans="1:12" ht="15.75">
      <c r="A10" s="282" t="s">
        <v>71</v>
      </c>
      <c r="B10" s="283"/>
      <c r="C10" s="158">
        <v>0.04482503892351336</v>
      </c>
      <c r="D10" s="156"/>
      <c r="E10" s="157"/>
      <c r="F10" s="157"/>
      <c r="G10" s="157"/>
      <c r="H10" s="157"/>
      <c r="I10" s="157"/>
      <c r="J10" s="157"/>
      <c r="K10" s="157"/>
      <c r="L10" s="157"/>
    </row>
    <row r="11" spans="1:12" ht="15.75">
      <c r="A11" s="282" t="s">
        <v>123</v>
      </c>
      <c r="B11" s="283"/>
      <c r="C11" s="158">
        <v>0.023368263517982348</v>
      </c>
      <c r="D11" s="156"/>
      <c r="E11" s="157"/>
      <c r="F11" s="157"/>
      <c r="G11" s="157"/>
      <c r="H11" s="157"/>
      <c r="I11" s="157"/>
      <c r="J11" s="157"/>
      <c r="K11" s="157"/>
      <c r="L11" s="157"/>
    </row>
    <row r="12" spans="1:13" ht="15.75">
      <c r="A12" s="282" t="s">
        <v>72</v>
      </c>
      <c r="B12" s="283"/>
      <c r="C12" s="158">
        <v>0.023788806931465283</v>
      </c>
      <c r="D12" s="156"/>
      <c r="E12" s="157"/>
      <c r="F12" s="157"/>
      <c r="G12" s="157"/>
      <c r="H12" s="157"/>
      <c r="I12" s="157"/>
      <c r="J12" s="157"/>
      <c r="K12" s="157"/>
      <c r="L12" s="157"/>
      <c r="M12" s="157"/>
    </row>
    <row r="13" spans="1:13" ht="15.75">
      <c r="A13" s="282" t="s">
        <v>73</v>
      </c>
      <c r="B13" s="283"/>
      <c r="C13" s="158">
        <v>0.029916010871183472</v>
      </c>
      <c r="D13" s="156"/>
      <c r="E13" s="157"/>
      <c r="F13" s="157"/>
      <c r="G13" s="157"/>
      <c r="H13" s="157"/>
      <c r="I13" s="157"/>
      <c r="J13" s="157"/>
      <c r="K13" s="157"/>
      <c r="L13" s="157"/>
      <c r="M13" s="157"/>
    </row>
    <row r="14" spans="1:12" ht="16.5" thickBot="1">
      <c r="A14" s="289" t="s">
        <v>74</v>
      </c>
      <c r="B14" s="290"/>
      <c r="C14" s="159">
        <v>0.02738146689036163</v>
      </c>
      <c r="D14" s="156"/>
      <c r="E14" s="157"/>
      <c r="F14" s="157"/>
      <c r="G14" s="157"/>
      <c r="H14" s="157"/>
      <c r="I14" s="157"/>
      <c r="J14" s="157"/>
      <c r="K14" s="157"/>
      <c r="L14" s="157"/>
    </row>
    <row r="15" spans="1:13" ht="15.75">
      <c r="A15" s="160"/>
      <c r="B15" s="161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62"/>
    </row>
    <row r="16" spans="1:11" ht="15.75">
      <c r="A16" s="207" t="s">
        <v>75</v>
      </c>
      <c r="K16" s="157"/>
    </row>
    <row r="17" ht="16.5" thickBot="1">
      <c r="K17" s="157"/>
    </row>
    <row r="18" spans="1:11" ht="32.25" thickBot="1">
      <c r="A18" s="291" t="s">
        <v>76</v>
      </c>
      <c r="B18" s="292"/>
      <c r="C18" s="163" t="s">
        <v>77</v>
      </c>
      <c r="D18" s="164" t="s">
        <v>78</v>
      </c>
      <c r="E18" s="164" t="s">
        <v>79</v>
      </c>
      <c r="F18" s="164" t="s">
        <v>80</v>
      </c>
      <c r="G18" s="164" t="s">
        <v>81</v>
      </c>
      <c r="H18" s="164" t="s">
        <v>82</v>
      </c>
      <c r="I18" s="164" t="s">
        <v>83</v>
      </c>
      <c r="J18" s="165" t="s">
        <v>84</v>
      </c>
      <c r="K18" s="157"/>
    </row>
    <row r="19" spans="1:11" ht="15.75">
      <c r="A19" s="287" t="s">
        <v>9</v>
      </c>
      <c r="B19" s="288"/>
      <c r="C19" s="166">
        <v>0.023656384439149303</v>
      </c>
      <c r="D19" s="167">
        <v>0.09506838167836311</v>
      </c>
      <c r="E19" s="167">
        <v>0.10783834965269573</v>
      </c>
      <c r="F19" s="167">
        <v>0.02979818756271834</v>
      </c>
      <c r="G19" s="167">
        <v>0.2906498108312548</v>
      </c>
      <c r="H19" s="167">
        <v>0.031238377529134123</v>
      </c>
      <c r="I19" s="167">
        <v>0.06711035780155028</v>
      </c>
      <c r="J19" s="168">
        <v>0.06052477793778401</v>
      </c>
      <c r="K19" s="157"/>
    </row>
    <row r="20" spans="1:11" ht="15.75">
      <c r="A20" s="282" t="s">
        <v>68</v>
      </c>
      <c r="B20" s="283"/>
      <c r="C20" s="169">
        <v>0.16083257155746714</v>
      </c>
      <c r="D20" s="170" t="s">
        <v>35</v>
      </c>
      <c r="E20" s="170">
        <v>0.14843652878193106</v>
      </c>
      <c r="F20" s="170" t="s">
        <v>35</v>
      </c>
      <c r="G20" s="170" t="s">
        <v>35</v>
      </c>
      <c r="H20" s="170">
        <v>0.2907188033170634</v>
      </c>
      <c r="I20" s="170" t="s">
        <v>35</v>
      </c>
      <c r="J20" s="171" t="s">
        <v>35</v>
      </c>
      <c r="K20" s="157"/>
    </row>
    <row r="21" spans="1:11" ht="15.75">
      <c r="A21" s="282" t="s">
        <v>69</v>
      </c>
      <c r="B21" s="283"/>
      <c r="C21" s="169">
        <v>0.18691833334935054</v>
      </c>
      <c r="D21" s="170">
        <v>0.17022350494957975</v>
      </c>
      <c r="E21" s="170" t="s">
        <v>35</v>
      </c>
      <c r="F21" s="170">
        <v>0.22651984870258227</v>
      </c>
      <c r="G21" s="170" t="s">
        <v>35</v>
      </c>
      <c r="H21" s="170">
        <v>0.06908814234924966</v>
      </c>
      <c r="I21" s="170" t="s">
        <v>35</v>
      </c>
      <c r="J21" s="171" t="s">
        <v>35</v>
      </c>
      <c r="K21" s="157"/>
    </row>
    <row r="22" spans="1:11" ht="15.75">
      <c r="A22" s="282" t="s">
        <v>6</v>
      </c>
      <c r="B22" s="283"/>
      <c r="C22" s="169">
        <v>0.13167613983188356</v>
      </c>
      <c r="D22" s="170">
        <v>0.0914988958890674</v>
      </c>
      <c r="E22" s="170">
        <v>0.8440290604800328</v>
      </c>
      <c r="F22" s="170">
        <v>0.6437330959530195</v>
      </c>
      <c r="G22" s="170" t="s">
        <v>35</v>
      </c>
      <c r="H22" s="170">
        <v>0.04424695062149187</v>
      </c>
      <c r="I22" s="170" t="s">
        <v>85</v>
      </c>
      <c r="J22" s="171" t="s">
        <v>35</v>
      </c>
      <c r="K22" s="157"/>
    </row>
    <row r="23" spans="1:11" ht="15.75">
      <c r="A23" s="282" t="s">
        <v>70</v>
      </c>
      <c r="B23" s="283"/>
      <c r="C23" s="169">
        <v>0.25914347121390524</v>
      </c>
      <c r="D23" s="170">
        <v>0.16793326667971015</v>
      </c>
      <c r="E23" s="170">
        <v>0.28493497867985756</v>
      </c>
      <c r="F23" s="170">
        <v>0.2881952222619512</v>
      </c>
      <c r="G23" s="170">
        <v>0.6609530089417628</v>
      </c>
      <c r="H23" s="170">
        <v>0.03950230785729144</v>
      </c>
      <c r="I23" s="170" t="s">
        <v>35</v>
      </c>
      <c r="J23" s="171" t="s">
        <v>35</v>
      </c>
      <c r="K23" s="157"/>
    </row>
    <row r="24" spans="1:11" ht="15.75">
      <c r="A24" s="282" t="s">
        <v>71</v>
      </c>
      <c r="B24" s="283"/>
      <c r="C24" s="169">
        <v>0.05614283403950594</v>
      </c>
      <c r="D24" s="170">
        <v>0.24419742150106447</v>
      </c>
      <c r="E24" s="170">
        <v>0.6173244569352955</v>
      </c>
      <c r="F24" s="170">
        <v>0.25671956420109704</v>
      </c>
      <c r="G24" s="170">
        <v>0.13531256287061527</v>
      </c>
      <c r="H24" s="170">
        <v>0.0726696564289433</v>
      </c>
      <c r="I24" s="170">
        <v>0.0809277887753149</v>
      </c>
      <c r="J24" s="171" t="s">
        <v>35</v>
      </c>
      <c r="K24" s="157"/>
    </row>
    <row r="25" spans="1:11" ht="15.75" customHeight="1">
      <c r="A25" s="282" t="s">
        <v>171</v>
      </c>
      <c r="B25" s="283"/>
      <c r="C25" s="169">
        <v>0.031095187934033444</v>
      </c>
      <c r="D25" s="170">
        <v>0.21398771982960685</v>
      </c>
      <c r="E25" s="170">
        <v>0.40468840544083057</v>
      </c>
      <c r="F25" s="170">
        <v>0.04855112745672263</v>
      </c>
      <c r="G25" s="170">
        <v>0.42630135562835586</v>
      </c>
      <c r="H25" s="170">
        <v>0.0910125677586356</v>
      </c>
      <c r="I25" s="170">
        <v>0.08241648531257663</v>
      </c>
      <c r="J25" s="171">
        <v>0.365083256923368</v>
      </c>
      <c r="K25" s="157"/>
    </row>
    <row r="26" spans="1:11" ht="15.75">
      <c r="A26" s="282" t="s">
        <v>72</v>
      </c>
      <c r="B26" s="283"/>
      <c r="C26" s="169">
        <v>0.04176426477107396</v>
      </c>
      <c r="D26" s="170" t="s">
        <v>35</v>
      </c>
      <c r="E26" s="170">
        <v>0.2280330769024122</v>
      </c>
      <c r="F26" s="170">
        <v>0.044265351856273734</v>
      </c>
      <c r="G26" s="170" t="s">
        <v>35</v>
      </c>
      <c r="H26" s="170">
        <v>0.4857574891128756</v>
      </c>
      <c r="I26" s="170" t="s">
        <v>35</v>
      </c>
      <c r="J26" s="171">
        <v>0.07161285620140616</v>
      </c>
      <c r="K26" s="157"/>
    </row>
    <row r="27" spans="1:11" ht="15.75">
      <c r="A27" s="282" t="s">
        <v>73</v>
      </c>
      <c r="B27" s="283"/>
      <c r="C27" s="169">
        <v>0.03731534972712726</v>
      </c>
      <c r="D27" s="170" t="s">
        <v>35</v>
      </c>
      <c r="E27" s="170">
        <v>0.20776157246205032</v>
      </c>
      <c r="F27" s="170">
        <v>0.06015544824329433</v>
      </c>
      <c r="G27" s="170" t="s">
        <v>35</v>
      </c>
      <c r="H27" s="170" t="s">
        <v>35</v>
      </c>
      <c r="I27" s="170" t="s">
        <v>35</v>
      </c>
      <c r="J27" s="171">
        <v>0.13344809853121023</v>
      </c>
      <c r="K27" s="157"/>
    </row>
    <row r="28" spans="1:11" ht="16.5" thickBot="1">
      <c r="A28" s="289" t="s">
        <v>74</v>
      </c>
      <c r="B28" s="290"/>
      <c r="C28" s="172">
        <v>0.04131903825089695</v>
      </c>
      <c r="D28" s="173" t="s">
        <v>35</v>
      </c>
      <c r="E28" s="173">
        <v>0.13364771420375268</v>
      </c>
      <c r="F28" s="173">
        <v>0.05008028649538537</v>
      </c>
      <c r="G28" s="173" t="s">
        <v>35</v>
      </c>
      <c r="H28" s="173" t="s">
        <v>35</v>
      </c>
      <c r="I28" s="173" t="s">
        <v>35</v>
      </c>
      <c r="J28" s="174">
        <v>0.09434843700152457</v>
      </c>
      <c r="K28" s="157"/>
    </row>
    <row r="29" spans="1:12" ht="15.75">
      <c r="A29" s="175"/>
      <c r="B29" s="175"/>
      <c r="C29" s="176"/>
      <c r="D29" s="176"/>
      <c r="E29" s="176"/>
      <c r="F29" s="176"/>
      <c r="G29" s="176"/>
      <c r="H29" s="176"/>
      <c r="I29" s="176"/>
      <c r="J29" s="176"/>
      <c r="K29" s="157"/>
      <c r="L29" s="176"/>
    </row>
    <row r="30" spans="1:11" ht="15.75">
      <c r="A30" s="177"/>
      <c r="B30" s="152"/>
      <c r="C30" s="152"/>
      <c r="D30" s="152"/>
      <c r="E30" s="152"/>
      <c r="F30" s="152"/>
      <c r="G30" s="152"/>
      <c r="H30" s="152"/>
      <c r="I30" s="152"/>
      <c r="J30" s="152"/>
      <c r="K30" s="152"/>
    </row>
    <row r="31" spans="1:11" ht="15.75">
      <c r="A31" s="207" t="s">
        <v>124</v>
      </c>
      <c r="K31" s="152"/>
    </row>
    <row r="32" ht="16.5" thickBot="1">
      <c r="K32" s="152"/>
    </row>
    <row r="33" spans="1:10" ht="48" thickBot="1">
      <c r="A33" s="291" t="s">
        <v>76</v>
      </c>
      <c r="B33" s="292"/>
      <c r="C33" s="178" t="s">
        <v>102</v>
      </c>
      <c r="D33" s="179" t="s">
        <v>86</v>
      </c>
      <c r="E33" s="164" t="s">
        <v>87</v>
      </c>
      <c r="F33" s="164" t="s">
        <v>2</v>
      </c>
      <c r="G33" s="179" t="s">
        <v>3</v>
      </c>
      <c r="H33" s="164" t="s">
        <v>54</v>
      </c>
      <c r="I33" s="180" t="s">
        <v>175</v>
      </c>
      <c r="J33" s="181" t="s">
        <v>4</v>
      </c>
    </row>
    <row r="34" spans="1:13" ht="15.75">
      <c r="A34" s="293" t="s">
        <v>9</v>
      </c>
      <c r="B34" s="294"/>
      <c r="C34" s="182">
        <v>0.33796234763499594</v>
      </c>
      <c r="D34" s="183">
        <v>0.379517763362333</v>
      </c>
      <c r="E34" s="183">
        <v>0.084347083884533</v>
      </c>
      <c r="F34" s="183">
        <v>0.219029712045571</v>
      </c>
      <c r="G34" s="183">
        <v>0.159302403301576</v>
      </c>
      <c r="H34" s="183">
        <v>0.195705013139296</v>
      </c>
      <c r="I34" s="183">
        <v>0.777051746262104</v>
      </c>
      <c r="J34" s="211">
        <v>0.0301896696970387</v>
      </c>
      <c r="L34" s="184"/>
      <c r="M34" s="185"/>
    </row>
    <row r="35" spans="1:13" ht="15.75">
      <c r="A35" s="282" t="s">
        <v>68</v>
      </c>
      <c r="B35" s="283"/>
      <c r="C35" s="186">
        <v>0</v>
      </c>
      <c r="D35" s="187" t="s">
        <v>35</v>
      </c>
      <c r="E35" s="170">
        <v>0.45105404726062315</v>
      </c>
      <c r="F35" s="170" t="s">
        <v>35</v>
      </c>
      <c r="G35" s="170" t="s">
        <v>35</v>
      </c>
      <c r="H35" s="170" t="s">
        <v>35</v>
      </c>
      <c r="I35" s="187" t="s">
        <v>35</v>
      </c>
      <c r="J35" s="188">
        <v>0.0563231113299096</v>
      </c>
      <c r="L35" s="184"/>
      <c r="M35" s="185"/>
    </row>
    <row r="36" spans="1:13" ht="15.75">
      <c r="A36" s="282" t="s">
        <v>69</v>
      </c>
      <c r="B36" s="283"/>
      <c r="C36" s="186">
        <v>0</v>
      </c>
      <c r="D36" s="187" t="s">
        <v>35</v>
      </c>
      <c r="E36" s="170">
        <v>0.2715750156245271</v>
      </c>
      <c r="F36" s="170">
        <v>0.8523840160910354</v>
      </c>
      <c r="G36" s="170">
        <v>0.14935796489865671</v>
      </c>
      <c r="H36" s="170" t="s">
        <v>35</v>
      </c>
      <c r="I36" s="187" t="s">
        <v>35</v>
      </c>
      <c r="J36" s="188">
        <v>0.09553739586734653</v>
      </c>
      <c r="L36" s="184"/>
      <c r="M36" s="185"/>
    </row>
    <row r="37" spans="1:13" ht="15.75" customHeight="1">
      <c r="A37" s="282" t="s">
        <v>6</v>
      </c>
      <c r="B37" s="283"/>
      <c r="C37" s="186">
        <v>0</v>
      </c>
      <c r="D37" s="187" t="s">
        <v>35</v>
      </c>
      <c r="E37" s="170">
        <v>0.33150739241071775</v>
      </c>
      <c r="F37" s="170" t="s">
        <v>35</v>
      </c>
      <c r="G37" s="170" t="s">
        <v>35</v>
      </c>
      <c r="H37" s="170">
        <v>0.6634156537813224</v>
      </c>
      <c r="I37" s="187">
        <v>0</v>
      </c>
      <c r="J37" s="188">
        <v>0.08058989882064653</v>
      </c>
      <c r="L37" s="184"/>
      <c r="M37" s="185"/>
    </row>
    <row r="38" spans="1:13" ht="15.75">
      <c r="A38" s="282" t="s">
        <v>70</v>
      </c>
      <c r="B38" s="283"/>
      <c r="C38" s="186">
        <v>0.26313468366000575</v>
      </c>
      <c r="D38" s="187">
        <v>0.3339250736861671</v>
      </c>
      <c r="E38" s="170">
        <v>0.22713973020868272</v>
      </c>
      <c r="F38" s="170" t="s">
        <v>35</v>
      </c>
      <c r="G38" s="170">
        <v>0.3366013653536453</v>
      </c>
      <c r="H38" s="170" t="s">
        <v>35</v>
      </c>
      <c r="I38" s="187" t="s">
        <v>35</v>
      </c>
      <c r="J38" s="188">
        <v>0.18844470393412338</v>
      </c>
      <c r="L38" s="184"/>
      <c r="M38" s="185"/>
    </row>
    <row r="39" spans="1:13" ht="15.75">
      <c r="A39" s="282" t="s">
        <v>71</v>
      </c>
      <c r="B39" s="283"/>
      <c r="C39" s="186">
        <v>0.6615704118932146</v>
      </c>
      <c r="D39" s="187">
        <v>0.6615704118932146</v>
      </c>
      <c r="E39" s="170">
        <v>0.0746550296158591</v>
      </c>
      <c r="F39" s="170">
        <v>0.3737509863274059</v>
      </c>
      <c r="G39" s="170">
        <v>0.28289565138305606</v>
      </c>
      <c r="H39" s="170">
        <v>0.42914344037677854</v>
      </c>
      <c r="I39" s="187">
        <v>0</v>
      </c>
      <c r="J39" s="188">
        <v>0.12608913871596178</v>
      </c>
      <c r="L39" s="184"/>
      <c r="M39" s="185"/>
    </row>
    <row r="40" spans="1:13" ht="15.75" customHeight="1">
      <c r="A40" s="282" t="s">
        <v>171</v>
      </c>
      <c r="B40" s="283"/>
      <c r="C40" s="186">
        <v>0.15554900562057877</v>
      </c>
      <c r="D40" s="187">
        <v>0.21353784477760715</v>
      </c>
      <c r="E40" s="170">
        <v>0.08901748832342597</v>
      </c>
      <c r="F40" s="170">
        <v>0.2789064982721159</v>
      </c>
      <c r="G40" s="170">
        <v>0.17695649799538996</v>
      </c>
      <c r="H40" s="170">
        <v>0.285833436797376</v>
      </c>
      <c r="I40" s="187">
        <v>0.8272351970646028</v>
      </c>
      <c r="J40" s="188">
        <v>0.07382589704835738</v>
      </c>
      <c r="L40" s="184"/>
      <c r="M40" s="185"/>
    </row>
    <row r="41" spans="1:13" ht="15.75">
      <c r="A41" s="282" t="s">
        <v>72</v>
      </c>
      <c r="B41" s="283"/>
      <c r="C41" s="186">
        <v>0</v>
      </c>
      <c r="D41" s="187" t="s">
        <v>35</v>
      </c>
      <c r="E41" s="170">
        <v>0.3287289581087426</v>
      </c>
      <c r="F41" s="170">
        <v>0.7474470078540288</v>
      </c>
      <c r="G41" s="170">
        <v>2.8574655392254016</v>
      </c>
      <c r="H41" s="170">
        <v>0.37811735353289727</v>
      </c>
      <c r="I41" s="187" t="s">
        <v>35</v>
      </c>
      <c r="J41" s="188">
        <v>0.06313645582296003</v>
      </c>
      <c r="L41" s="184"/>
      <c r="M41" s="185"/>
    </row>
    <row r="42" spans="1:13" ht="15.75">
      <c r="A42" s="282" t="s">
        <v>73</v>
      </c>
      <c r="B42" s="283"/>
      <c r="C42" s="186">
        <v>0</v>
      </c>
      <c r="D42" s="187" t="s">
        <v>35</v>
      </c>
      <c r="E42" s="170">
        <v>0</v>
      </c>
      <c r="F42" s="170" t="s">
        <v>35</v>
      </c>
      <c r="G42" s="170" t="s">
        <v>35</v>
      </c>
      <c r="H42" s="170">
        <v>0.46510681001843784</v>
      </c>
      <c r="I42" s="187">
        <v>0</v>
      </c>
      <c r="J42" s="188">
        <v>0.07406467544932281</v>
      </c>
      <c r="L42" s="184"/>
      <c r="M42" s="185"/>
    </row>
    <row r="43" spans="1:13" ht="16.5" thickBot="1">
      <c r="A43" s="289" t="s">
        <v>74</v>
      </c>
      <c r="B43" s="290"/>
      <c r="C43" s="189">
        <v>0</v>
      </c>
      <c r="D43" s="190" t="s">
        <v>35</v>
      </c>
      <c r="E43" s="173" t="s">
        <v>35</v>
      </c>
      <c r="F43" s="173" t="s">
        <v>35</v>
      </c>
      <c r="G43" s="173" t="s">
        <v>35</v>
      </c>
      <c r="H43" s="173" t="s">
        <v>35</v>
      </c>
      <c r="I43" s="190" t="s">
        <v>35</v>
      </c>
      <c r="J43" s="191">
        <v>0.056953830969623975</v>
      </c>
      <c r="L43" s="184"/>
      <c r="M43" s="185"/>
    </row>
    <row r="45" spans="1:13" ht="12.75" customHeight="1">
      <c r="A45" s="295" t="s">
        <v>88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</row>
    <row r="46" spans="1:13" ht="16.5" thickBot="1">
      <c r="A46" s="296"/>
      <c r="B46" s="296"/>
      <c r="C46" s="296"/>
      <c r="D46" s="296"/>
      <c r="E46" s="296"/>
      <c r="F46" s="296"/>
      <c r="G46" s="296"/>
      <c r="H46" s="296"/>
      <c r="I46" s="296"/>
      <c r="J46" s="295"/>
      <c r="K46" s="295"/>
      <c r="L46" s="295"/>
      <c r="M46" s="295"/>
    </row>
    <row r="47" spans="1:13" ht="32.25" thickBot="1">
      <c r="A47" s="291" t="s">
        <v>76</v>
      </c>
      <c r="B47" s="292"/>
      <c r="C47" s="192" t="s">
        <v>5</v>
      </c>
      <c r="D47" s="193" t="s">
        <v>89</v>
      </c>
      <c r="E47" s="194" t="s">
        <v>94</v>
      </c>
      <c r="F47" s="194" t="s">
        <v>90</v>
      </c>
      <c r="G47" s="178" t="s">
        <v>91</v>
      </c>
      <c r="H47" s="178" t="s">
        <v>92</v>
      </c>
      <c r="I47" s="195" t="s">
        <v>93</v>
      </c>
      <c r="J47" s="196"/>
      <c r="K47" s="22"/>
      <c r="L47" s="22"/>
      <c r="M47" s="22"/>
    </row>
    <row r="48" spans="1:10" ht="15.75">
      <c r="A48" s="287" t="s">
        <v>9</v>
      </c>
      <c r="B48" s="288"/>
      <c r="C48" s="197">
        <v>0.052933101821570204</v>
      </c>
      <c r="D48" s="198">
        <v>0.24523478638826776</v>
      </c>
      <c r="E48" s="198">
        <v>0.09172341590354773</v>
      </c>
      <c r="F48" s="198">
        <v>0.1968397320084114</v>
      </c>
      <c r="G48" s="187">
        <v>0.14645897055759777</v>
      </c>
      <c r="H48" s="167">
        <v>0.13084747787995255</v>
      </c>
      <c r="I48" s="199">
        <v>0.13524594653905314</v>
      </c>
      <c r="J48" s="167"/>
    </row>
    <row r="49" spans="1:10" ht="12.75" customHeight="1">
      <c r="A49" s="282" t="s">
        <v>68</v>
      </c>
      <c r="B49" s="283"/>
      <c r="C49" s="169" t="s">
        <v>35</v>
      </c>
      <c r="D49" s="170" t="s">
        <v>35</v>
      </c>
      <c r="E49" s="187"/>
      <c r="F49" s="170" t="s">
        <v>35</v>
      </c>
      <c r="G49" s="187"/>
      <c r="H49" s="170"/>
      <c r="I49" s="188" t="s">
        <v>35</v>
      </c>
      <c r="J49" s="167"/>
    </row>
    <row r="50" spans="1:10" ht="15.75">
      <c r="A50" s="282" t="s">
        <v>69</v>
      </c>
      <c r="B50" s="283"/>
      <c r="C50" s="169">
        <v>0</v>
      </c>
      <c r="D50" s="170" t="s">
        <v>35</v>
      </c>
      <c r="E50" s="187"/>
      <c r="F50" s="170" t="s">
        <v>35</v>
      </c>
      <c r="G50" s="187"/>
      <c r="H50" s="170"/>
      <c r="I50" s="188" t="s">
        <v>35</v>
      </c>
      <c r="J50" s="167"/>
    </row>
    <row r="51" spans="1:10" ht="15.75" customHeight="1">
      <c r="A51" s="282" t="s">
        <v>6</v>
      </c>
      <c r="B51" s="283"/>
      <c r="C51" s="169">
        <v>0.22223411157989437</v>
      </c>
      <c r="D51" s="170">
        <v>0.6821993368936344</v>
      </c>
      <c r="E51" s="187"/>
      <c r="F51" s="170" t="s">
        <v>35</v>
      </c>
      <c r="G51" s="187"/>
      <c r="H51" s="170"/>
      <c r="I51" s="188" t="s">
        <v>35</v>
      </c>
      <c r="J51" s="167"/>
    </row>
    <row r="52" spans="1:10" ht="15.75" customHeight="1">
      <c r="A52" s="282" t="s">
        <v>70</v>
      </c>
      <c r="B52" s="283"/>
      <c r="C52" s="169">
        <v>0.9293427252944177</v>
      </c>
      <c r="D52" s="170">
        <v>0.2887167715907669</v>
      </c>
      <c r="E52" s="187"/>
      <c r="F52" s="170" t="s">
        <v>35</v>
      </c>
      <c r="G52" s="187"/>
      <c r="H52" s="170"/>
      <c r="I52" s="188">
        <v>0.13193756188451206</v>
      </c>
      <c r="J52" s="167"/>
    </row>
    <row r="53" spans="1:10" ht="15.75" customHeight="1">
      <c r="A53" s="282" t="s">
        <v>71</v>
      </c>
      <c r="B53" s="283"/>
      <c r="C53" s="169">
        <v>0.2908286415455242</v>
      </c>
      <c r="D53" s="170">
        <v>0.42645938933798816</v>
      </c>
      <c r="E53" s="187"/>
      <c r="F53" s="170" t="s">
        <v>35</v>
      </c>
      <c r="G53" s="187"/>
      <c r="H53" s="170"/>
      <c r="I53" s="188">
        <v>0.2760675669032073</v>
      </c>
      <c r="J53" s="167"/>
    </row>
    <row r="54" spans="1:10" ht="15.75" customHeight="1">
      <c r="A54" s="282" t="s">
        <v>171</v>
      </c>
      <c r="B54" s="283"/>
      <c r="C54" s="169">
        <v>0.08974495420740562</v>
      </c>
      <c r="D54" s="170">
        <v>0.36389431606033246</v>
      </c>
      <c r="E54" s="187"/>
      <c r="F54" s="170" t="s">
        <v>35</v>
      </c>
      <c r="G54" s="187" t="s">
        <v>35</v>
      </c>
      <c r="H54" s="170" t="s">
        <v>35</v>
      </c>
      <c r="I54" s="188">
        <v>0.40154286813877166</v>
      </c>
      <c r="J54" s="167"/>
    </row>
    <row r="55" spans="1:10" ht="15.75">
      <c r="A55" s="282" t="s">
        <v>72</v>
      </c>
      <c r="B55" s="283"/>
      <c r="C55" s="169">
        <v>0.07406854400870184</v>
      </c>
      <c r="D55" s="170" t="s">
        <v>35</v>
      </c>
      <c r="E55" s="187">
        <v>0.09300202567158894</v>
      </c>
      <c r="F55" s="170">
        <v>0.21148784483570882</v>
      </c>
      <c r="G55" s="187">
        <v>0.14645897055759777</v>
      </c>
      <c r="H55" s="170">
        <v>0.13084747787995255</v>
      </c>
      <c r="I55" s="188">
        <v>0.12677637457132002</v>
      </c>
      <c r="J55" s="167"/>
    </row>
    <row r="56" spans="1:10" ht="15.75">
      <c r="A56" s="282" t="s">
        <v>73</v>
      </c>
      <c r="B56" s="283"/>
      <c r="C56" s="169">
        <v>0.1416418440545688</v>
      </c>
      <c r="D56" s="170" t="s">
        <v>35</v>
      </c>
      <c r="E56" s="187">
        <v>0.705016198511642</v>
      </c>
      <c r="F56" s="170">
        <v>0.705016198511642</v>
      </c>
      <c r="G56" s="187" t="s">
        <v>35</v>
      </c>
      <c r="H56" s="170" t="s">
        <v>35</v>
      </c>
      <c r="I56" s="188" t="s">
        <v>35</v>
      </c>
      <c r="J56" s="167"/>
    </row>
    <row r="57" spans="1:10" ht="16.5" thickBot="1">
      <c r="A57" s="289" t="s">
        <v>74</v>
      </c>
      <c r="B57" s="290"/>
      <c r="C57" s="172">
        <v>0.11555471381669985</v>
      </c>
      <c r="D57" s="173" t="s">
        <v>35</v>
      </c>
      <c r="E57" s="190">
        <v>0.1699247984285712</v>
      </c>
      <c r="F57" s="173">
        <v>0.1699247984285712</v>
      </c>
      <c r="G57" s="190" t="s">
        <v>35</v>
      </c>
      <c r="H57" s="173" t="s">
        <v>35</v>
      </c>
      <c r="I57" s="191" t="s">
        <v>35</v>
      </c>
      <c r="J57" s="167"/>
    </row>
    <row r="58" ht="15.75">
      <c r="K58" s="28" t="s">
        <v>35</v>
      </c>
    </row>
    <row r="59" ht="15.75">
      <c r="A59" s="208" t="s">
        <v>125</v>
      </c>
    </row>
    <row r="60" ht="15.75">
      <c r="A60" s="202" t="s">
        <v>115</v>
      </c>
    </row>
  </sheetData>
  <sheetProtection/>
  <mergeCells count="45">
    <mergeCell ref="A57:B57"/>
    <mergeCell ref="A47:B47"/>
    <mergeCell ref="A51:B51"/>
    <mergeCell ref="A52:B52"/>
    <mergeCell ref="A53:B53"/>
    <mergeCell ref="A54:B54"/>
    <mergeCell ref="A55:B55"/>
    <mergeCell ref="A56:B56"/>
    <mergeCell ref="A50:B50"/>
    <mergeCell ref="A42:B42"/>
    <mergeCell ref="A43:B43"/>
    <mergeCell ref="A45:M46"/>
    <mergeCell ref="A49:B49"/>
    <mergeCell ref="A48:B48"/>
    <mergeCell ref="A41:B41"/>
    <mergeCell ref="A27:B27"/>
    <mergeCell ref="A28:B28"/>
    <mergeCell ref="A33:B33"/>
    <mergeCell ref="A34:B34"/>
    <mergeCell ref="A35:B35"/>
    <mergeCell ref="A36:B36"/>
    <mergeCell ref="A37:B37"/>
    <mergeCell ref="A38:B38"/>
    <mergeCell ref="A39:B39"/>
    <mergeCell ref="A40:B40"/>
    <mergeCell ref="A26:B26"/>
    <mergeCell ref="A13:B13"/>
    <mergeCell ref="A14:B14"/>
    <mergeCell ref="A18:B18"/>
    <mergeCell ref="A19:B19"/>
    <mergeCell ref="A20:B20"/>
    <mergeCell ref="A21:B21"/>
    <mergeCell ref="A22:B22"/>
    <mergeCell ref="A23:B23"/>
    <mergeCell ref="A24:B24"/>
    <mergeCell ref="A25:B25"/>
    <mergeCell ref="A12:B12"/>
    <mergeCell ref="A10:B10"/>
    <mergeCell ref="A11:B11"/>
    <mergeCell ref="A4:C4"/>
    <mergeCell ref="A5:B5"/>
    <mergeCell ref="A6:B6"/>
    <mergeCell ref="A7:B7"/>
    <mergeCell ref="A8:B8"/>
    <mergeCell ref="A9:B9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78" r:id="rId2"/>
  <headerFooter>
    <oddHeader>&amp;L&amp;G</oddHeader>
  </headerFooter>
  <rowBreaks count="1" manualBreakCount="1">
    <brk id="30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Vvelasquez</dc:creator>
  <cp:keywords/>
  <dc:description/>
  <cp:lastModifiedBy>Andrew Carter Enrione</cp:lastModifiedBy>
  <cp:lastPrinted>2013-06-13T15:52:25Z</cp:lastPrinted>
  <dcterms:created xsi:type="dcterms:W3CDTF">2009-03-25T14:03:00Z</dcterms:created>
  <dcterms:modified xsi:type="dcterms:W3CDTF">2013-07-25T18:22:55Z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